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<sst xmlns="http://schemas.openxmlformats.org/spreadsheetml/2006/main" count="318" uniqueCount="105">
  <si>
    <t>Dział</t>
  </si>
  <si>
    <t>Nazwa</t>
  </si>
  <si>
    <t>Plan po zmianach</t>
  </si>
  <si>
    <t>%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</si>
  <si>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</si>
  <si>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</si>
  <si>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</si>
  <si>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</si>
  <si>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</si>
  <si>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</si>
  <si>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</si>
  <si>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</si>
  <si>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</si>
  <si>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</si>
  <si>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</si>
  <si>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</si>
  <si>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</si>
  <si>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Urzędy naczelnych organów władzy państwowej, kontroli i ochrony prawa oraz sądownictwa</t>
  </si>
  <si>
    <t>Razem zadania zlecone i powierzone</t>
  </si>
  <si>
    <t>Obsługa długu publicznego</t>
  </si>
  <si>
    <t>010</t>
  </si>
  <si>
    <t xml:space="preserve">                                                                   </t>
  </si>
  <si>
    <t>w tym:</t>
  </si>
  <si>
    <t>SUMA BILANSOWA</t>
  </si>
  <si>
    <r>
      <t xml:space="preserve">                  </t>
    </r>
    <r>
      <rPr>
        <b/>
        <sz val="10"/>
        <rFont val="Arial"/>
        <family val="2"/>
      </rPr>
      <t>WYKONANIE WYDATKÓW W SZCZEGÓŁOWOŚCI DO ROZDZIAŁÓW</t>
    </r>
  </si>
  <si>
    <t>Rozdział</t>
  </si>
  <si>
    <t>Budżet w/w uchwały budżetowej na           2003 rok.</t>
  </si>
  <si>
    <t>a) wydatki bieżące</t>
  </si>
  <si>
    <t>01030</t>
  </si>
  <si>
    <t>Izby rolnicze</t>
  </si>
  <si>
    <t>Usuwanie skutków klęsk żywiołowych</t>
  </si>
  <si>
    <t>01095</t>
  </si>
  <si>
    <t>Pozostała działalność</t>
  </si>
  <si>
    <t>Drogi publiczne gminne</t>
  </si>
  <si>
    <t>b) wydatki majątkowe</t>
  </si>
  <si>
    <t>Drogi wewnętrzne</t>
  </si>
  <si>
    <t>Zakłady gospodarki mieszkaniowej</t>
  </si>
  <si>
    <t>Gospodarka gruntami i nieruchomościami</t>
  </si>
  <si>
    <t>Opracowania geodezyjne i kartograficzne</t>
  </si>
  <si>
    <t>Plany zagospodarowania przestrzennego</t>
  </si>
  <si>
    <t>Cmentarze</t>
  </si>
  <si>
    <t>Urzędy wojewódzkie</t>
  </si>
  <si>
    <t>wynagrodzenia i pochodne od wynagrodzeń</t>
  </si>
  <si>
    <t>Rady gmin</t>
  </si>
  <si>
    <t>Urzędy gmin</t>
  </si>
  <si>
    <t>Komendy powiatowe Policji</t>
  </si>
  <si>
    <t>Obrona cywilna</t>
  </si>
  <si>
    <t>Ochotnicze straże pożarne</t>
  </si>
  <si>
    <t>Obsługa papierów wartościowych kredutów i pożyczek j.s.t.</t>
  </si>
  <si>
    <t>Rezerwy ogólne i celowe</t>
  </si>
  <si>
    <t>Szkoły podstawowe</t>
  </si>
  <si>
    <t>Gimnazja</t>
  </si>
  <si>
    <t>Dowożenie uczniów do szkół</t>
  </si>
  <si>
    <t>Zespoły ekonomiczno-administracyjne szkół</t>
  </si>
  <si>
    <t>Licea ogólnokształcące</t>
  </si>
  <si>
    <t>Dokształcanie i doskonalenie nauczycieli</t>
  </si>
  <si>
    <t>Przeciwdziałanie alkoholizmowi</t>
  </si>
  <si>
    <t>Zasiłki i pomoc w naturze oraz składki na ubezpieczenia społeczne</t>
  </si>
  <si>
    <t>Dodatki mieszkaniowe</t>
  </si>
  <si>
    <t>Ośrodki pomocy Społecznej</t>
  </si>
  <si>
    <t>Świetlice szkolne</t>
  </si>
  <si>
    <t>Gospodarka ściekowa i ochrona wód</t>
  </si>
  <si>
    <t>Gospodarka odpadami</t>
  </si>
  <si>
    <t>Oczyszczanie miasta i wsi</t>
  </si>
  <si>
    <t>Utrzymanie zieleni w miastach i gminach</t>
  </si>
  <si>
    <t>Oświetlenie ulic, placów i dróg</t>
  </si>
  <si>
    <t>Domy i ośrodki kultury, świetlice i kluby</t>
  </si>
  <si>
    <t>Biblioteki</t>
  </si>
  <si>
    <t>Zadania w zakresie kultury fizycznej i sportu</t>
  </si>
  <si>
    <t>dotacje z budżetu</t>
  </si>
  <si>
    <t>Wydatki ogółem bez zadań zleconych i powierzonych</t>
  </si>
  <si>
    <t>Zadania powierzone</t>
  </si>
  <si>
    <t>Zadania zlecone</t>
  </si>
  <si>
    <t xml:space="preserve">Urzędy naczelnych organów władzy państwowej, kontroli i ochrony prawa </t>
  </si>
  <si>
    <t>Budżet ogółem</t>
  </si>
  <si>
    <t>W tym:</t>
  </si>
  <si>
    <r>
      <t>a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wydatki bieżące</t>
    </r>
  </si>
  <si>
    <r>
      <t xml:space="preserve"> </t>
    </r>
    <r>
      <rPr>
        <b/>
        <sz val="10"/>
        <rFont val="Arial"/>
        <family val="2"/>
      </rPr>
      <t>wynagrodzenia i pochodne od wynagrodzeń</t>
    </r>
  </si>
  <si>
    <t xml:space="preserve">      - obsługa długu</t>
  </si>
  <si>
    <t xml:space="preserve">- dotacje </t>
  </si>
  <si>
    <t>ROZCHODY</t>
  </si>
  <si>
    <t xml:space="preserve">Spłata kredytu </t>
  </si>
  <si>
    <t>Pomoc społeczna</t>
  </si>
  <si>
    <t>Pobór podatków, opłat i niepod.należności budżetowych</t>
  </si>
  <si>
    <t>Wybory do sejmu i senatu</t>
  </si>
  <si>
    <t xml:space="preserve">                                                                   ZA 2005 ROK</t>
  </si>
  <si>
    <t>Wykonanie za 2005 rok</t>
  </si>
  <si>
    <t>01012</t>
  </si>
  <si>
    <t>Nawozy wapniowe</t>
  </si>
  <si>
    <t>60013</t>
  </si>
  <si>
    <t>60014</t>
  </si>
  <si>
    <t>Drogi publiczne powiatowe</t>
  </si>
  <si>
    <t>Drogi publiczne wojewódzkie</t>
  </si>
  <si>
    <t>Promocja jednostek sam.teyt.</t>
  </si>
  <si>
    <t>Wybory Prezydenta Rzeczpospolitej Polskiej</t>
  </si>
  <si>
    <t>Ratownictwo medyczne</t>
  </si>
  <si>
    <t>Pomoc materialna dla uczniów</t>
  </si>
  <si>
    <t>w tym :</t>
  </si>
  <si>
    <t>Przedszkola</t>
  </si>
  <si>
    <t>Oddziały przedszkolne przy szkołach podstawowych</t>
  </si>
  <si>
    <t>Obiekty sportowe</t>
  </si>
  <si>
    <t>Dochody od osób prawnych, osób fizycznych i innych jednostek nieposiadających osobowości prawnej oraz wydatki związane z ich poborem</t>
  </si>
  <si>
    <t>Świadczenia rodzinne, zaliczka alimentacyjna oraz skladki na ubezpieczenia emerytalne i rentowe z ub.społ.</t>
  </si>
  <si>
    <t>Składki na ubezpieczenia zdrowotne opłacane za osoby pobierające niektóre świadczenia z pomocy społecznej oraz niektóre świadczenia rodzinne</t>
  </si>
  <si>
    <t xml:space="preserve"> Zał. Nr 4 do Uchwały Nr XXXIX/306/2006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</si>
</sst>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5" fontId="1" fillId="0" borderId="2" xfId="15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165" fontId="0" fillId="0" borderId="4" xfId="15" applyNumberFormat="1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5" fontId="1" fillId="0" borderId="4" xfId="15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5" fontId="0" fillId="0" borderId="4" xfId="15" applyNumberFormat="1" applyFont="1" applyBorder="1" applyAlignment="1">
      <alignment vertical="center" wrapText="1"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2" fillId="0" borderId="4" xfId="15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165" fontId="1" fillId="0" borderId="4" xfId="15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center" wrapText="1"/>
    </xf>
    <xf numFmtId="165" fontId="1" fillId="0" borderId="4" xfId="15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5" fontId="0" fillId="0" borderId="3" xfId="15" applyNumberFormat="1" applyFont="1" applyBorder="1" applyAlignment="1">
      <alignment vertical="center" wrapText="1"/>
    </xf>
    <xf numFmtId="165" fontId="1" fillId="0" borderId="7" xfId="15" applyNumberFormat="1" applyFont="1" applyBorder="1" applyAlignment="1">
      <alignment horizontal="center" vertical="center" wrapText="1"/>
    </xf>
    <xf numFmtId="165" fontId="1" fillId="0" borderId="8" xfId="15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2" fillId="0" borderId="4" xfId="15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165" fontId="0" fillId="0" borderId="10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5" fontId="0" fillId="0" borderId="0" xfId="15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65" fontId="3" fillId="0" borderId="11" xfId="15" applyNumberFormat="1" applyFont="1" applyBorder="1" applyAlignment="1">
      <alignment horizontal="center" vertical="center" wrapText="1"/>
    </xf>
    <xf numFmtId="165" fontId="0" fillId="0" borderId="11" xfId="15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5" fontId="1" fillId="0" borderId="12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166" fontId="1" fillId="0" borderId="10" xfId="0" applyNumberFormat="1" applyFont="1" applyBorder="1" applyAlignment="1">
      <alignment horizontal="center" vertical="center" wrapText="1"/>
    </xf>
    <xf numFmtId="165" fontId="1" fillId="0" borderId="5" xfId="15" applyNumberFormat="1" applyFont="1" applyBorder="1" applyAlignment="1">
      <alignment horizontal="center" vertical="top" wrapText="1"/>
    </xf>
    <xf numFmtId="166" fontId="1" fillId="0" borderId="5" xfId="0" applyNumberFormat="1" applyFont="1" applyBorder="1" applyAlignment="1">
      <alignment horizontal="center" vertical="center" wrapText="1"/>
    </xf>
    <xf numFmtId="165" fontId="1" fillId="0" borderId="4" xfId="15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165" fontId="2" fillId="0" borderId="2" xfId="15" applyNumberFormat="1" applyFont="1" applyBorder="1" applyAlignment="1">
      <alignment horizontal="center" vertical="center" wrapText="1"/>
    </xf>
    <xf numFmtId="165" fontId="0" fillId="0" borderId="2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5" fontId="1" fillId="0" borderId="13" xfId="15" applyNumberFormat="1" applyFont="1" applyBorder="1" applyAlignment="1">
      <alignment horizontal="center" vertical="center" wrapText="1"/>
    </xf>
    <xf numFmtId="165" fontId="1" fillId="0" borderId="5" xfId="15" applyNumberFormat="1" applyFont="1" applyBorder="1" applyAlignment="1">
      <alignment horizontal="center" vertical="center" wrapText="1"/>
    </xf>
    <xf numFmtId="165" fontId="1" fillId="0" borderId="12" xfId="15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spraw05\wykodoch02%20Nr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"/>
  <sheetViews>
    <sheetView tabSelected="1" workbookViewId="0" topLeftCell="A300">
      <selection activeCell="E321" sqref="E321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28.28125" style="0" customWidth="1"/>
    <col min="4" max="4" width="13.7109375" style="0" customWidth="1"/>
    <col min="5" max="6" width="14.8515625" style="0" customWidth="1"/>
  </cols>
  <sheetData>
    <row r="1" spans="1:7" ht="12.75">
      <c r="A1" s="2"/>
      <c r="B1" s="2"/>
      <c r="C1" s="2"/>
      <c r="D1" s="71" t="s">
        <v>104</v>
      </c>
      <c r="E1" s="71"/>
      <c r="F1" s="71"/>
      <c r="G1" s="71"/>
    </row>
    <row r="2" spans="1:7" ht="12.75">
      <c r="A2" s="2"/>
      <c r="B2" s="2"/>
      <c r="C2" s="2"/>
      <c r="D2" s="2"/>
      <c r="E2" s="71"/>
      <c r="F2" s="71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 t="s">
        <v>24</v>
      </c>
      <c r="B5" s="2"/>
      <c r="C5" s="2"/>
      <c r="D5" s="2"/>
      <c r="E5" s="2"/>
      <c r="F5" s="2"/>
      <c r="G5" s="2"/>
    </row>
    <row r="6" spans="1:7" ht="12.75">
      <c r="A6" s="3" t="s">
        <v>85</v>
      </c>
      <c r="B6" s="2"/>
      <c r="C6" s="2"/>
      <c r="D6" s="2"/>
      <c r="E6" s="2"/>
      <c r="F6" s="2"/>
      <c r="G6" s="2"/>
    </row>
    <row r="7" spans="1:7" ht="12.75">
      <c r="A7" s="3" t="s">
        <v>21</v>
      </c>
      <c r="B7" s="2"/>
      <c r="C7" s="2"/>
      <c r="D7" s="2"/>
      <c r="E7" s="2"/>
      <c r="F7" s="2"/>
      <c r="G7" s="2"/>
    </row>
    <row r="8" spans="1:7" ht="12.75">
      <c r="A8" s="83" t="s">
        <v>0</v>
      </c>
      <c r="B8" s="83" t="s">
        <v>25</v>
      </c>
      <c r="C8" s="83" t="s">
        <v>1</v>
      </c>
      <c r="D8" s="78" t="s">
        <v>26</v>
      </c>
      <c r="E8" s="83" t="s">
        <v>2</v>
      </c>
      <c r="F8" s="83" t="s">
        <v>86</v>
      </c>
      <c r="G8" s="83" t="s">
        <v>3</v>
      </c>
    </row>
    <row r="9" spans="1:7" ht="12.75">
      <c r="A9" s="84"/>
      <c r="B9" s="84"/>
      <c r="C9" s="84"/>
      <c r="D9" s="78"/>
      <c r="E9" s="84"/>
      <c r="F9" s="84"/>
      <c r="G9" s="84"/>
    </row>
    <row r="10" spans="1:7" ht="13.5" thickBot="1">
      <c r="A10" s="4">
        <v>1</v>
      </c>
      <c r="B10" s="4">
        <v>2</v>
      </c>
      <c r="C10" s="4">
        <v>3</v>
      </c>
      <c r="D10" s="1">
        <v>4</v>
      </c>
      <c r="E10" s="1">
        <v>5</v>
      </c>
      <c r="F10" s="1">
        <v>6</v>
      </c>
      <c r="G10" s="1">
        <v>7</v>
      </c>
    </row>
    <row r="11" spans="1:7" ht="13.5" thickTop="1">
      <c r="A11" s="5" t="s">
        <v>20</v>
      </c>
      <c r="B11" s="13"/>
      <c r="C11" s="21" t="s">
        <v>4</v>
      </c>
      <c r="D11" s="7">
        <f>SUM(D15+D18+D12)</f>
        <v>8400</v>
      </c>
      <c r="E11" s="7">
        <f>SUM(E15+E18+E12)</f>
        <v>215850</v>
      </c>
      <c r="F11" s="7">
        <f>SUM(F15+F18+F12)</f>
        <v>215845</v>
      </c>
      <c r="G11" s="8">
        <f>F11/E11*100</f>
        <v>99.99768357655779</v>
      </c>
    </row>
    <row r="12" spans="1:7" ht="12.75">
      <c r="A12" s="87"/>
      <c r="B12" s="90" t="s">
        <v>87</v>
      </c>
      <c r="C12" s="69" t="s">
        <v>88</v>
      </c>
      <c r="D12" s="67"/>
      <c r="E12" s="67">
        <f>E14</f>
        <v>199500</v>
      </c>
      <c r="F12" s="67">
        <f>F14</f>
        <v>199496</v>
      </c>
      <c r="G12" s="24">
        <f>F12/E12*100</f>
        <v>99.99799498746867</v>
      </c>
    </row>
    <row r="13" spans="1:7" ht="12.75">
      <c r="A13" s="88"/>
      <c r="B13" s="91"/>
      <c r="C13" s="25" t="s">
        <v>22</v>
      </c>
      <c r="D13" s="7"/>
      <c r="E13" s="7"/>
      <c r="F13" s="7"/>
      <c r="G13" s="8"/>
    </row>
    <row r="14" spans="1:7" ht="12.75">
      <c r="A14" s="88"/>
      <c r="B14" s="92"/>
      <c r="C14" s="25" t="s">
        <v>27</v>
      </c>
      <c r="D14" s="68"/>
      <c r="E14" s="68">
        <v>199500</v>
      </c>
      <c r="F14" s="68">
        <v>199496</v>
      </c>
      <c r="G14" s="12">
        <f>F14/E14*100</f>
        <v>99.99799498746867</v>
      </c>
    </row>
    <row r="15" spans="1:7" ht="12.75">
      <c r="A15" s="88"/>
      <c r="B15" s="86" t="s">
        <v>28</v>
      </c>
      <c r="C15" s="22" t="s">
        <v>29</v>
      </c>
      <c r="D15" s="23">
        <f>D17</f>
        <v>6900</v>
      </c>
      <c r="E15" s="23">
        <f>E17</f>
        <v>7106</v>
      </c>
      <c r="F15" s="23">
        <f>F17</f>
        <v>7105</v>
      </c>
      <c r="G15" s="24">
        <f>F15/E15*100</f>
        <v>99.98592738530819</v>
      </c>
    </row>
    <row r="16" spans="1:7" ht="12.75">
      <c r="A16" s="88"/>
      <c r="B16" s="86"/>
      <c r="C16" s="25" t="s">
        <v>22</v>
      </c>
      <c r="D16" s="19"/>
      <c r="E16" s="19"/>
      <c r="F16" s="19"/>
      <c r="G16" s="25"/>
    </row>
    <row r="17" spans="1:7" ht="12.75">
      <c r="A17" s="88"/>
      <c r="B17" s="86"/>
      <c r="C17" s="25" t="s">
        <v>27</v>
      </c>
      <c r="D17" s="19">
        <v>6900</v>
      </c>
      <c r="E17" s="19">
        <v>7106</v>
      </c>
      <c r="F17" s="19">
        <v>7105</v>
      </c>
      <c r="G17" s="12">
        <f>F17/E17*100</f>
        <v>99.98592738530819</v>
      </c>
    </row>
    <row r="18" spans="1:7" ht="12.75">
      <c r="A18" s="88"/>
      <c r="B18" s="86" t="s">
        <v>31</v>
      </c>
      <c r="C18" s="22" t="s">
        <v>32</v>
      </c>
      <c r="D18" s="23">
        <f>SUM(D20)</f>
        <v>1500</v>
      </c>
      <c r="E18" s="23">
        <f>SUM(E20)</f>
        <v>9244</v>
      </c>
      <c r="F18" s="23">
        <f>SUM(F20)</f>
        <v>9244</v>
      </c>
      <c r="G18" s="24">
        <f>F18/E18*100</f>
        <v>100</v>
      </c>
    </row>
    <row r="19" spans="1:7" ht="12.75">
      <c r="A19" s="88"/>
      <c r="B19" s="86"/>
      <c r="C19" s="25" t="s">
        <v>22</v>
      </c>
      <c r="D19" s="19"/>
      <c r="E19" s="19"/>
      <c r="F19" s="19"/>
      <c r="G19" s="25"/>
    </row>
    <row r="20" spans="1:7" ht="12.75">
      <c r="A20" s="89"/>
      <c r="B20" s="86"/>
      <c r="C20" s="25" t="s">
        <v>27</v>
      </c>
      <c r="D20" s="19">
        <v>1500</v>
      </c>
      <c r="E20" s="19">
        <v>9244</v>
      </c>
      <c r="F20" s="19">
        <v>9244</v>
      </c>
      <c r="G20" s="12">
        <f>F20/E20*100</f>
        <v>100</v>
      </c>
    </row>
    <row r="21" spans="1:7" ht="12.75">
      <c r="A21" s="14">
        <v>600</v>
      </c>
      <c r="B21" s="26"/>
      <c r="C21" s="27" t="s">
        <v>5</v>
      </c>
      <c r="D21" s="28">
        <f>SUM(D30+D36+D40+D22+D26)</f>
        <v>486000</v>
      </c>
      <c r="E21" s="28">
        <f>SUM(E30+E36+E40+E22+E26)</f>
        <v>1173137</v>
      </c>
      <c r="F21" s="28">
        <f>SUM(F30+F36+F40+F22+F26)</f>
        <v>1152611</v>
      </c>
      <c r="G21" s="17">
        <f>F21/E21*100</f>
        <v>98.25033222888716</v>
      </c>
    </row>
    <row r="22" spans="1:7" ht="12.75">
      <c r="A22" s="82"/>
      <c r="B22" s="90" t="s">
        <v>89</v>
      </c>
      <c r="C22" s="22" t="s">
        <v>92</v>
      </c>
      <c r="D22" s="23">
        <f>SUM(D24:D25)</f>
        <v>0</v>
      </c>
      <c r="E22" s="23">
        <f>SUM(E24:E25)</f>
        <v>3050</v>
      </c>
      <c r="F22" s="23">
        <f>SUM(F24:F25)</f>
        <v>3050</v>
      </c>
      <c r="G22" s="24">
        <f>F22/E22*100</f>
        <v>100</v>
      </c>
    </row>
    <row r="23" spans="1:7" ht="12.75">
      <c r="A23" s="70"/>
      <c r="B23" s="91"/>
      <c r="C23" s="25" t="s">
        <v>22</v>
      </c>
      <c r="D23" s="19"/>
      <c r="E23" s="19"/>
      <c r="F23" s="19"/>
      <c r="G23" s="17"/>
    </row>
    <row r="24" spans="1:7" ht="12.75">
      <c r="A24" s="70"/>
      <c r="B24" s="91"/>
      <c r="C24" s="25" t="s">
        <v>27</v>
      </c>
      <c r="D24" s="23"/>
      <c r="E24" s="19"/>
      <c r="F24" s="19"/>
      <c r="G24" s="17"/>
    </row>
    <row r="25" spans="1:7" ht="12.75">
      <c r="A25" s="70"/>
      <c r="B25" s="92"/>
      <c r="C25" s="25" t="s">
        <v>34</v>
      </c>
      <c r="D25" s="23"/>
      <c r="E25" s="19">
        <v>3050</v>
      </c>
      <c r="F25" s="19">
        <v>3050</v>
      </c>
      <c r="G25" s="24">
        <f>F25/E25*100</f>
        <v>100</v>
      </c>
    </row>
    <row r="26" spans="1:7" ht="12.75">
      <c r="A26" s="70"/>
      <c r="B26" s="90" t="s">
        <v>90</v>
      </c>
      <c r="C26" s="22" t="s">
        <v>91</v>
      </c>
      <c r="D26" s="23">
        <f>SUM(D28:D29)</f>
        <v>0</v>
      </c>
      <c r="E26" s="23">
        <f>SUM(E28:E29)</f>
        <v>30100</v>
      </c>
      <c r="F26" s="23">
        <f>SUM(F28:F29)</f>
        <v>30100</v>
      </c>
      <c r="G26" s="24">
        <f>F26/E26*100</f>
        <v>100</v>
      </c>
    </row>
    <row r="27" spans="1:7" ht="12.75">
      <c r="A27" s="70"/>
      <c r="B27" s="91"/>
      <c r="C27" s="25" t="s">
        <v>22</v>
      </c>
      <c r="D27" s="19"/>
      <c r="E27" s="19"/>
      <c r="F27" s="19"/>
      <c r="G27" s="17"/>
    </row>
    <row r="28" spans="1:7" ht="12.75">
      <c r="A28" s="70"/>
      <c r="B28" s="91"/>
      <c r="C28" s="25" t="s">
        <v>27</v>
      </c>
      <c r="D28" s="19"/>
      <c r="E28" s="19"/>
      <c r="F28" s="19"/>
      <c r="G28" s="17"/>
    </row>
    <row r="29" spans="1:7" ht="12.75">
      <c r="A29" s="70"/>
      <c r="B29" s="92"/>
      <c r="C29" s="25" t="s">
        <v>34</v>
      </c>
      <c r="D29" s="19"/>
      <c r="E29" s="19">
        <v>30100</v>
      </c>
      <c r="F29" s="19">
        <v>30100</v>
      </c>
      <c r="G29" s="12">
        <f>F29/E29*100</f>
        <v>100</v>
      </c>
    </row>
    <row r="30" spans="1:7" ht="12.75">
      <c r="A30" s="70"/>
      <c r="B30" s="85">
        <v>60016</v>
      </c>
      <c r="C30" s="22" t="s">
        <v>33</v>
      </c>
      <c r="D30" s="23">
        <f>SUM(D32,D35)</f>
        <v>466000</v>
      </c>
      <c r="E30" s="23">
        <f>SUM(E32,E35)</f>
        <v>678000</v>
      </c>
      <c r="F30" s="23">
        <f>SUM(F32,F35)</f>
        <v>658996</v>
      </c>
      <c r="G30" s="24">
        <f>F30/E30*100</f>
        <v>97.19705014749263</v>
      </c>
    </row>
    <row r="31" spans="1:7" ht="12.75">
      <c r="A31" s="70"/>
      <c r="B31" s="85"/>
      <c r="C31" s="25" t="s">
        <v>22</v>
      </c>
      <c r="D31" s="19"/>
      <c r="E31" s="19"/>
      <c r="F31" s="19"/>
      <c r="G31" s="17"/>
    </row>
    <row r="32" spans="1:7" ht="12.75">
      <c r="A32" s="70"/>
      <c r="B32" s="85"/>
      <c r="C32" s="25" t="s">
        <v>27</v>
      </c>
      <c r="D32" s="19">
        <v>30000</v>
      </c>
      <c r="E32" s="19">
        <v>152000</v>
      </c>
      <c r="F32" s="19">
        <v>148539</v>
      </c>
      <c r="G32" s="12">
        <f>F32/E32*100</f>
        <v>97.72302631578947</v>
      </c>
    </row>
    <row r="33" spans="1:7" ht="12.75">
      <c r="A33" s="70"/>
      <c r="B33" s="85"/>
      <c r="C33" s="25" t="s">
        <v>22</v>
      </c>
      <c r="D33" s="19"/>
      <c r="E33" s="19"/>
      <c r="F33" s="19"/>
      <c r="G33" s="12"/>
    </row>
    <row r="34" spans="1:7" ht="25.5">
      <c r="A34" s="70"/>
      <c r="B34" s="85"/>
      <c r="C34" s="25" t="s">
        <v>42</v>
      </c>
      <c r="D34" s="19"/>
      <c r="E34" s="19">
        <v>3000</v>
      </c>
      <c r="F34" s="19">
        <v>3000</v>
      </c>
      <c r="G34" s="12">
        <f>F34/E34*100</f>
        <v>100</v>
      </c>
    </row>
    <row r="35" spans="1:7" ht="12.75">
      <c r="A35" s="70"/>
      <c r="B35" s="85"/>
      <c r="C35" s="25" t="s">
        <v>34</v>
      </c>
      <c r="D35" s="19">
        <v>436000</v>
      </c>
      <c r="E35" s="19">
        <v>526000</v>
      </c>
      <c r="F35" s="19">
        <v>510457</v>
      </c>
      <c r="G35" s="12">
        <f>F35/E35*100</f>
        <v>97.04505703422053</v>
      </c>
    </row>
    <row r="36" spans="1:7" ht="12.75">
      <c r="A36" s="70"/>
      <c r="B36" s="85">
        <v>60017</v>
      </c>
      <c r="C36" s="22" t="s">
        <v>35</v>
      </c>
      <c r="D36" s="23">
        <f>SUM(D38:D39)</f>
        <v>20000</v>
      </c>
      <c r="E36" s="23">
        <f>SUM(E38:E39)</f>
        <v>303080</v>
      </c>
      <c r="F36" s="23">
        <f>SUM(F38:F39)</f>
        <v>301644</v>
      </c>
      <c r="G36" s="12">
        <f>F36/E36*100</f>
        <v>99.52619770357661</v>
      </c>
    </row>
    <row r="37" spans="1:7" ht="12.75">
      <c r="A37" s="70"/>
      <c r="B37" s="85"/>
      <c r="C37" s="25" t="s">
        <v>22</v>
      </c>
      <c r="D37" s="19"/>
      <c r="E37" s="19"/>
      <c r="F37" s="19"/>
      <c r="G37" s="17"/>
    </row>
    <row r="38" spans="1:7" ht="12.75">
      <c r="A38" s="70"/>
      <c r="B38" s="85"/>
      <c r="C38" s="25" t="s">
        <v>27</v>
      </c>
      <c r="D38" s="19">
        <v>20000</v>
      </c>
      <c r="E38" s="19">
        <v>1400</v>
      </c>
      <c r="F38" s="19"/>
      <c r="G38" s="12">
        <f>F38/E38*100</f>
        <v>0</v>
      </c>
    </row>
    <row r="39" spans="1:7" ht="12.75">
      <c r="A39" s="70"/>
      <c r="B39" s="29"/>
      <c r="C39" s="25" t="s">
        <v>34</v>
      </c>
      <c r="D39" s="19"/>
      <c r="E39" s="19">
        <v>301680</v>
      </c>
      <c r="F39" s="19">
        <v>301644</v>
      </c>
      <c r="G39" s="12">
        <f>F39/E39*100</f>
        <v>99.98806682577566</v>
      </c>
    </row>
    <row r="40" spans="1:7" ht="25.5">
      <c r="A40" s="70"/>
      <c r="B40" s="72">
        <v>60078</v>
      </c>
      <c r="C40" s="22" t="s">
        <v>30</v>
      </c>
      <c r="D40" s="23"/>
      <c r="E40" s="23">
        <f>SUM(E42:E43)</f>
        <v>158907</v>
      </c>
      <c r="F40" s="23">
        <f>SUM(F42:F43)</f>
        <v>158821</v>
      </c>
      <c r="G40" s="24">
        <f>F40/E40*100</f>
        <v>99.9458802947636</v>
      </c>
    </row>
    <row r="41" spans="1:7" ht="12.75">
      <c r="A41" s="70"/>
      <c r="B41" s="73"/>
      <c r="C41" s="25" t="s">
        <v>22</v>
      </c>
      <c r="D41" s="19"/>
      <c r="E41" s="19"/>
      <c r="F41" s="19"/>
      <c r="G41" s="17"/>
    </row>
    <row r="42" spans="1:7" ht="12.75">
      <c r="A42" s="70"/>
      <c r="B42" s="73"/>
      <c r="C42" s="25" t="s">
        <v>27</v>
      </c>
      <c r="D42" s="19"/>
      <c r="E42" s="19">
        <v>158907</v>
      </c>
      <c r="F42" s="19">
        <v>158821</v>
      </c>
      <c r="G42" s="12">
        <f>F42/E42*100</f>
        <v>99.9458802947636</v>
      </c>
    </row>
    <row r="43" spans="1:7" ht="12.75">
      <c r="A43" s="76"/>
      <c r="B43" s="74"/>
      <c r="C43" s="25" t="s">
        <v>34</v>
      </c>
      <c r="D43" s="19"/>
      <c r="E43" s="19"/>
      <c r="F43" s="19"/>
      <c r="G43" s="12"/>
    </row>
    <row r="44" spans="1:7" ht="12.75">
      <c r="A44" s="14">
        <v>700</v>
      </c>
      <c r="B44" s="26"/>
      <c r="C44" s="27" t="s">
        <v>6</v>
      </c>
      <c r="D44" s="28">
        <f>D45+D50</f>
        <v>185000</v>
      </c>
      <c r="E44" s="28">
        <f>E45+E50</f>
        <v>158800</v>
      </c>
      <c r="F44" s="28">
        <f>F45+F50</f>
        <v>141342</v>
      </c>
      <c r="G44" s="17">
        <f>F44/E44*100</f>
        <v>89.00629722921914</v>
      </c>
    </row>
    <row r="45" spans="1:7" ht="25.5">
      <c r="A45" s="82"/>
      <c r="B45" s="85">
        <v>70001</v>
      </c>
      <c r="C45" s="22" t="s">
        <v>36</v>
      </c>
      <c r="D45" s="23">
        <f>SUM(D47)</f>
        <v>40000</v>
      </c>
      <c r="E45" s="23">
        <f>SUM(E47)</f>
        <v>54500</v>
      </c>
      <c r="F45" s="23">
        <f>SUM(F47)</f>
        <v>54500</v>
      </c>
      <c r="G45" s="12">
        <f>F45/E45*100</f>
        <v>100</v>
      </c>
    </row>
    <row r="46" spans="1:7" ht="12.75">
      <c r="A46" s="70"/>
      <c r="B46" s="85"/>
      <c r="C46" s="25" t="s">
        <v>22</v>
      </c>
      <c r="D46" s="19"/>
      <c r="E46" s="19"/>
      <c r="F46" s="19"/>
      <c r="G46" s="17"/>
    </row>
    <row r="47" spans="1:7" ht="12.75">
      <c r="A47" s="70"/>
      <c r="B47" s="85"/>
      <c r="C47" s="25" t="s">
        <v>27</v>
      </c>
      <c r="D47" s="19">
        <v>40000</v>
      </c>
      <c r="E47" s="19">
        <v>54500</v>
      </c>
      <c r="F47" s="19">
        <v>54500</v>
      </c>
      <c r="G47" s="12">
        <f>F47/E47*100</f>
        <v>100</v>
      </c>
    </row>
    <row r="48" spans="1:7" ht="12.75">
      <c r="A48" s="70"/>
      <c r="B48" s="85"/>
      <c r="C48" s="25" t="s">
        <v>22</v>
      </c>
      <c r="D48" s="19"/>
      <c r="E48" s="19"/>
      <c r="F48" s="19"/>
      <c r="G48" s="12"/>
    </row>
    <row r="49" spans="1:7" ht="12.75">
      <c r="A49" s="70"/>
      <c r="B49" s="85"/>
      <c r="C49" s="37" t="s">
        <v>69</v>
      </c>
      <c r="D49" s="19">
        <v>40000</v>
      </c>
      <c r="E49" s="19">
        <v>54500</v>
      </c>
      <c r="F49" s="19">
        <v>54500</v>
      </c>
      <c r="G49" s="12">
        <f>F49/E49*100</f>
        <v>100</v>
      </c>
    </row>
    <row r="50" spans="1:7" ht="25.5">
      <c r="A50" s="70"/>
      <c r="B50" s="85">
        <v>70005</v>
      </c>
      <c r="C50" s="22" t="s">
        <v>37</v>
      </c>
      <c r="D50" s="23">
        <f>SUM(D52,D53)</f>
        <v>145000</v>
      </c>
      <c r="E50" s="23">
        <f>SUM(E52,E53)</f>
        <v>104300</v>
      </c>
      <c r="F50" s="23">
        <f>SUM(F52,F53)</f>
        <v>86842</v>
      </c>
      <c r="G50" s="12">
        <f>F50/E50*100</f>
        <v>83.26174496644295</v>
      </c>
    </row>
    <row r="51" spans="1:7" ht="12.75">
      <c r="A51" s="70"/>
      <c r="B51" s="85"/>
      <c r="C51" s="25" t="s">
        <v>22</v>
      </c>
      <c r="D51" s="19"/>
      <c r="E51" s="19"/>
      <c r="F51" s="19"/>
      <c r="G51" s="17"/>
    </row>
    <row r="52" spans="1:7" ht="12.75">
      <c r="A52" s="70"/>
      <c r="B52" s="85"/>
      <c r="C52" s="25" t="s">
        <v>27</v>
      </c>
      <c r="D52" s="19">
        <v>25000</v>
      </c>
      <c r="E52" s="19">
        <v>51101</v>
      </c>
      <c r="F52" s="19">
        <v>50278</v>
      </c>
      <c r="G52" s="12">
        <f>F52/E52*100</f>
        <v>98.3894640026614</v>
      </c>
    </row>
    <row r="53" spans="1:7" ht="12.75">
      <c r="A53" s="70"/>
      <c r="B53" s="85"/>
      <c r="C53" s="25" t="s">
        <v>34</v>
      </c>
      <c r="D53" s="19">
        <v>120000</v>
      </c>
      <c r="E53" s="19">
        <v>53199</v>
      </c>
      <c r="F53" s="19">
        <v>36564</v>
      </c>
      <c r="G53" s="12">
        <f>F53/E53*100</f>
        <v>68.73061523712852</v>
      </c>
    </row>
    <row r="54" spans="1:7" ht="12.75">
      <c r="A54" s="14">
        <v>710</v>
      </c>
      <c r="B54" s="26"/>
      <c r="C54" s="27" t="s">
        <v>7</v>
      </c>
      <c r="D54" s="28">
        <f>SUM(D55+D58+D63)</f>
        <v>60000</v>
      </c>
      <c r="E54" s="28">
        <f>SUM(E55+E58+E63)</f>
        <v>61000</v>
      </c>
      <c r="F54" s="28">
        <f>SUM(F55+F58+F63)</f>
        <v>39230</v>
      </c>
      <c r="G54" s="17">
        <f>F54/E54*100</f>
        <v>64.31147540983606</v>
      </c>
    </row>
    <row r="55" spans="1:7" ht="25.5">
      <c r="A55" s="79"/>
      <c r="B55" s="72">
        <v>71014</v>
      </c>
      <c r="C55" s="22" t="s">
        <v>38</v>
      </c>
      <c r="D55" s="23">
        <f>SUM(D57)</f>
        <v>20000</v>
      </c>
      <c r="E55" s="23">
        <f>SUM(E57)</f>
        <v>20000</v>
      </c>
      <c r="F55" s="23">
        <f>SUM(F57)</f>
        <v>2131</v>
      </c>
      <c r="G55" s="12">
        <f>F55/E55*100</f>
        <v>10.655000000000001</v>
      </c>
    </row>
    <row r="56" spans="1:7" ht="12.75">
      <c r="A56" s="79"/>
      <c r="B56" s="73"/>
      <c r="C56" s="25" t="s">
        <v>22</v>
      </c>
      <c r="D56" s="19"/>
      <c r="E56" s="19"/>
      <c r="F56" s="19"/>
      <c r="G56" s="17"/>
    </row>
    <row r="57" spans="1:7" ht="12.75">
      <c r="A57" s="79"/>
      <c r="B57" s="73"/>
      <c r="C57" s="25" t="s">
        <v>27</v>
      </c>
      <c r="D57" s="19">
        <v>20000</v>
      </c>
      <c r="E57" s="19">
        <v>20000</v>
      </c>
      <c r="F57" s="19">
        <v>2131</v>
      </c>
      <c r="G57" s="12">
        <f>F57/E57*100</f>
        <v>10.655000000000001</v>
      </c>
    </row>
    <row r="58" spans="1:7" ht="25.5">
      <c r="A58" s="79"/>
      <c r="B58" s="72">
        <v>71004</v>
      </c>
      <c r="C58" s="22" t="s">
        <v>39</v>
      </c>
      <c r="D58" s="23">
        <f>SUM(D60)</f>
        <v>40000</v>
      </c>
      <c r="E58" s="23">
        <f>SUM(E60)</f>
        <v>40000</v>
      </c>
      <c r="F58" s="23">
        <f>SUM(F60)</f>
        <v>36435</v>
      </c>
      <c r="G58" s="24">
        <f>F58/E58*100</f>
        <v>91.0875</v>
      </c>
    </row>
    <row r="59" spans="1:7" ht="12.75">
      <c r="A59" s="79"/>
      <c r="B59" s="73"/>
      <c r="C59" s="25" t="s">
        <v>22</v>
      </c>
      <c r="D59" s="19"/>
      <c r="E59" s="19"/>
      <c r="F59" s="19"/>
      <c r="G59" s="17"/>
    </row>
    <row r="60" spans="1:7" ht="12.75">
      <c r="A60" s="79"/>
      <c r="B60" s="73"/>
      <c r="C60" s="25" t="s">
        <v>27</v>
      </c>
      <c r="D60" s="19">
        <v>40000</v>
      </c>
      <c r="E60" s="19">
        <v>40000</v>
      </c>
      <c r="F60" s="19">
        <v>36435</v>
      </c>
      <c r="G60" s="12">
        <f>F60/E60*100</f>
        <v>91.0875</v>
      </c>
    </row>
    <row r="61" spans="1:7" ht="12.75">
      <c r="A61" s="79"/>
      <c r="B61" s="73"/>
      <c r="C61" s="25" t="s">
        <v>22</v>
      </c>
      <c r="D61" s="19"/>
      <c r="E61" s="19"/>
      <c r="F61" s="19"/>
      <c r="G61" s="12"/>
    </row>
    <row r="62" spans="1:7" ht="25.5">
      <c r="A62" s="79"/>
      <c r="B62" s="74"/>
      <c r="C62" s="25" t="s">
        <v>42</v>
      </c>
      <c r="D62" s="19"/>
      <c r="E62" s="19">
        <v>750</v>
      </c>
      <c r="F62" s="19">
        <v>750</v>
      </c>
      <c r="G62" s="12">
        <f>F62/E62*100</f>
        <v>100</v>
      </c>
    </row>
    <row r="63" spans="1:7" ht="12.75">
      <c r="A63" s="79"/>
      <c r="B63" s="85">
        <v>71035</v>
      </c>
      <c r="C63" s="22" t="s">
        <v>40</v>
      </c>
      <c r="D63" s="23">
        <f>D65</f>
        <v>0</v>
      </c>
      <c r="E63" s="23">
        <f>SUM(E65)</f>
        <v>1000</v>
      </c>
      <c r="F63" s="23">
        <f>SUM(F65)</f>
        <v>664</v>
      </c>
      <c r="G63" s="24">
        <f>F63/E63*100</f>
        <v>66.4</v>
      </c>
    </row>
    <row r="64" spans="1:7" ht="12.75">
      <c r="A64" s="79"/>
      <c r="B64" s="85"/>
      <c r="C64" s="25" t="s">
        <v>22</v>
      </c>
      <c r="D64" s="19"/>
      <c r="E64" s="19"/>
      <c r="F64" s="19"/>
      <c r="G64" s="17"/>
    </row>
    <row r="65" spans="1:7" ht="12.75">
      <c r="A65" s="79"/>
      <c r="B65" s="85"/>
      <c r="C65" s="25" t="s">
        <v>27</v>
      </c>
      <c r="D65" s="19"/>
      <c r="E65" s="19">
        <v>1000</v>
      </c>
      <c r="F65" s="19">
        <v>664</v>
      </c>
      <c r="G65" s="12">
        <f>F65/E65*100</f>
        <v>66.4</v>
      </c>
    </row>
    <row r="66" spans="1:7" ht="12.75">
      <c r="A66" s="14">
        <v>750</v>
      </c>
      <c r="B66" s="26"/>
      <c r="C66" s="27" t="s">
        <v>8</v>
      </c>
      <c r="D66" s="28">
        <f>SUM(D67,D72,D75,D81,D86)</f>
        <v>1519734</v>
      </c>
      <c r="E66" s="28">
        <f>SUM(E67,E72,E75,E81)</f>
        <v>1589034</v>
      </c>
      <c r="F66" s="28">
        <f>SUM(F67,F72,F75,F81)</f>
        <v>1530730</v>
      </c>
      <c r="G66" s="17">
        <f>F66/E66*100</f>
        <v>96.33085258087618</v>
      </c>
    </row>
    <row r="67" spans="1:7" ht="12.75">
      <c r="A67" s="82"/>
      <c r="B67" s="85">
        <v>75011</v>
      </c>
      <c r="C67" s="22" t="s">
        <v>41</v>
      </c>
      <c r="D67" s="23">
        <f>SUM(D69)</f>
        <v>32389</v>
      </c>
      <c r="E67" s="23">
        <f>SUM(E69)</f>
        <v>32389</v>
      </c>
      <c r="F67" s="23">
        <f>SUM(F69)</f>
        <v>32389</v>
      </c>
      <c r="G67" s="12">
        <f>F67/E67*100</f>
        <v>100</v>
      </c>
    </row>
    <row r="68" spans="1:7" ht="12.75">
      <c r="A68" s="70"/>
      <c r="B68" s="85"/>
      <c r="C68" s="25" t="s">
        <v>22</v>
      </c>
      <c r="D68" s="19"/>
      <c r="E68" s="19"/>
      <c r="F68" s="19"/>
      <c r="G68" s="17"/>
    </row>
    <row r="69" spans="1:7" ht="12.75">
      <c r="A69" s="70"/>
      <c r="B69" s="85"/>
      <c r="C69" s="25" t="s">
        <v>27</v>
      </c>
      <c r="D69" s="19">
        <v>32389</v>
      </c>
      <c r="E69" s="19">
        <v>32389</v>
      </c>
      <c r="F69" s="19">
        <v>32389</v>
      </c>
      <c r="G69" s="12">
        <f>F69/E69*100</f>
        <v>100</v>
      </c>
    </row>
    <row r="70" spans="1:7" ht="12.75">
      <c r="A70" s="70"/>
      <c r="B70" s="85"/>
      <c r="C70" s="25" t="s">
        <v>22</v>
      </c>
      <c r="D70" s="19"/>
      <c r="E70" s="19"/>
      <c r="F70" s="19"/>
      <c r="G70" s="12"/>
    </row>
    <row r="71" spans="1:7" ht="25.5">
      <c r="A71" s="70"/>
      <c r="B71" s="85"/>
      <c r="C71" s="25" t="s">
        <v>42</v>
      </c>
      <c r="D71" s="19">
        <v>32389</v>
      </c>
      <c r="E71" s="19">
        <v>32389</v>
      </c>
      <c r="F71" s="19">
        <v>32389</v>
      </c>
      <c r="G71" s="12">
        <f>F71/E71*100</f>
        <v>100</v>
      </c>
    </row>
    <row r="72" spans="1:7" ht="12.75">
      <c r="A72" s="70"/>
      <c r="B72" s="85">
        <v>75022</v>
      </c>
      <c r="C72" s="22" t="s">
        <v>43</v>
      </c>
      <c r="D72" s="23">
        <f>SUM(D74)</f>
        <v>41700</v>
      </c>
      <c r="E72" s="23">
        <f>SUM(E74)</f>
        <v>77205</v>
      </c>
      <c r="F72" s="23">
        <f>SUM(F74)</f>
        <v>77188</v>
      </c>
      <c r="G72" s="12">
        <f>F72/E72*100</f>
        <v>99.97798070073182</v>
      </c>
    </row>
    <row r="73" spans="1:7" ht="12.75">
      <c r="A73" s="70"/>
      <c r="B73" s="85"/>
      <c r="C73" s="25" t="s">
        <v>22</v>
      </c>
      <c r="D73" s="19"/>
      <c r="E73" s="19"/>
      <c r="F73" s="19"/>
      <c r="G73" s="17"/>
    </row>
    <row r="74" spans="1:7" ht="12.75">
      <c r="A74" s="70"/>
      <c r="B74" s="85"/>
      <c r="C74" s="25" t="s">
        <v>27</v>
      </c>
      <c r="D74" s="19">
        <v>41700</v>
      </c>
      <c r="E74" s="19">
        <v>77205</v>
      </c>
      <c r="F74" s="19">
        <v>77188</v>
      </c>
      <c r="G74" s="12">
        <f>F74/E74*100</f>
        <v>99.97798070073182</v>
      </c>
    </row>
    <row r="75" spans="1:7" ht="12.75">
      <c r="A75" s="70"/>
      <c r="B75" s="85">
        <v>75023</v>
      </c>
      <c r="C75" s="22" t="s">
        <v>44</v>
      </c>
      <c r="D75" s="23">
        <f>SUM(D77,D80)</f>
        <v>1440645</v>
      </c>
      <c r="E75" s="23">
        <f>SUM(E77,E80)</f>
        <v>1454440</v>
      </c>
      <c r="F75" s="23">
        <f>SUM(F77,F80)</f>
        <v>1396196</v>
      </c>
      <c r="G75" s="12">
        <f>F75/E75*100</f>
        <v>95.9954346690135</v>
      </c>
    </row>
    <row r="76" spans="1:7" ht="12.75">
      <c r="A76" s="70"/>
      <c r="B76" s="85"/>
      <c r="C76" s="25" t="s">
        <v>22</v>
      </c>
      <c r="D76" s="19"/>
      <c r="E76" s="19"/>
      <c r="F76" s="19"/>
      <c r="G76" s="17"/>
    </row>
    <row r="77" spans="1:7" ht="12.75">
      <c r="A77" s="70"/>
      <c r="B77" s="85"/>
      <c r="C77" s="25" t="s">
        <v>27</v>
      </c>
      <c r="D77" s="19">
        <v>1433445</v>
      </c>
      <c r="E77" s="19">
        <v>1423740</v>
      </c>
      <c r="F77" s="19">
        <v>1365592</v>
      </c>
      <c r="G77" s="12">
        <f>F77/E77*100</f>
        <v>95.91582732802337</v>
      </c>
    </row>
    <row r="78" spans="1:7" ht="12.75">
      <c r="A78" s="70"/>
      <c r="B78" s="85"/>
      <c r="C78" s="25" t="s">
        <v>22</v>
      </c>
      <c r="D78" s="19"/>
      <c r="E78" s="19"/>
      <c r="F78" s="19"/>
      <c r="G78" s="12"/>
    </row>
    <row r="79" spans="1:7" ht="25.5">
      <c r="A79" s="70"/>
      <c r="B79" s="85"/>
      <c r="C79" s="25" t="s">
        <v>42</v>
      </c>
      <c r="D79" s="19">
        <v>1046945</v>
      </c>
      <c r="E79" s="19">
        <v>1086245</v>
      </c>
      <c r="F79" s="19">
        <v>1086236</v>
      </c>
      <c r="G79" s="12">
        <f>F79/E79*100</f>
        <v>99.99917145763617</v>
      </c>
    </row>
    <row r="80" spans="1:7" ht="12.75">
      <c r="A80" s="70"/>
      <c r="B80" s="85"/>
      <c r="C80" s="25" t="s">
        <v>34</v>
      </c>
      <c r="D80" s="19">
        <v>7200</v>
      </c>
      <c r="E80" s="19">
        <v>30700</v>
      </c>
      <c r="F80" s="19">
        <v>30604</v>
      </c>
      <c r="G80" s="12">
        <f>F80/E80*100</f>
        <v>99.68729641693811</v>
      </c>
    </row>
    <row r="81" spans="1:7" ht="12.75">
      <c r="A81" s="70"/>
      <c r="B81" s="72">
        <v>75075</v>
      </c>
      <c r="C81" s="22" t="s">
        <v>93</v>
      </c>
      <c r="D81" s="23">
        <f>SUM(D83)</f>
        <v>0</v>
      </c>
      <c r="E81" s="23">
        <f>SUM(E83)</f>
        <v>25000</v>
      </c>
      <c r="F81" s="23">
        <f>SUM(F83)</f>
        <v>24957</v>
      </c>
      <c r="G81" s="24">
        <f>F81/E81*100</f>
        <v>99.82799999999999</v>
      </c>
    </row>
    <row r="82" spans="1:7" ht="12.75">
      <c r="A82" s="70"/>
      <c r="B82" s="73"/>
      <c r="C82" s="25" t="s">
        <v>22</v>
      </c>
      <c r="D82" s="19"/>
      <c r="E82" s="19"/>
      <c r="F82" s="19"/>
      <c r="G82" s="17"/>
    </row>
    <row r="83" spans="1:7" ht="12.75">
      <c r="A83" s="70"/>
      <c r="B83" s="73"/>
      <c r="C83" s="25" t="s">
        <v>27</v>
      </c>
      <c r="D83" s="19"/>
      <c r="E83" s="19">
        <v>25000</v>
      </c>
      <c r="F83" s="19">
        <v>24957</v>
      </c>
      <c r="G83" s="12">
        <f>F83/E83*100</f>
        <v>99.82799999999999</v>
      </c>
    </row>
    <row r="84" spans="1:7" ht="12.75">
      <c r="A84" s="70"/>
      <c r="B84" s="73"/>
      <c r="C84" s="25" t="s">
        <v>22</v>
      </c>
      <c r="D84" s="19"/>
      <c r="E84" s="19"/>
      <c r="F84" s="19"/>
      <c r="G84" s="12"/>
    </row>
    <row r="85" spans="1:7" ht="12.75">
      <c r="A85" s="70"/>
      <c r="B85" s="74"/>
      <c r="C85" s="25" t="s">
        <v>69</v>
      </c>
      <c r="D85" s="19"/>
      <c r="E85" s="19">
        <v>20000</v>
      </c>
      <c r="F85" s="19">
        <v>20000</v>
      </c>
      <c r="G85" s="12">
        <f>F85/E85*100</f>
        <v>100</v>
      </c>
    </row>
    <row r="86" spans="1:7" ht="12.75">
      <c r="A86" s="70"/>
      <c r="B86" s="72">
        <v>75095</v>
      </c>
      <c r="C86" s="25" t="s">
        <v>32</v>
      </c>
      <c r="D86" s="19">
        <f>D87</f>
        <v>5000</v>
      </c>
      <c r="E86" s="19"/>
      <c r="F86" s="19"/>
      <c r="G86" s="12"/>
    </row>
    <row r="87" spans="1:7" ht="12.75">
      <c r="A87" s="76"/>
      <c r="B87" s="74"/>
      <c r="C87" s="25" t="s">
        <v>27</v>
      </c>
      <c r="D87" s="19">
        <v>5000</v>
      </c>
      <c r="E87" s="19"/>
      <c r="F87" s="19"/>
      <c r="G87" s="12"/>
    </row>
    <row r="88" spans="1:7" ht="25.5">
      <c r="A88" s="14">
        <v>754</v>
      </c>
      <c r="B88" s="26"/>
      <c r="C88" s="27" t="s">
        <v>9</v>
      </c>
      <c r="D88" s="28">
        <f>SUM(D89,D93,D98)</f>
        <v>130067</v>
      </c>
      <c r="E88" s="28">
        <f>SUM(E89,E93,E98)</f>
        <v>318987</v>
      </c>
      <c r="F88" s="28">
        <f>SUM(F89,F93,F98)</f>
        <v>302997</v>
      </c>
      <c r="G88" s="17">
        <f>F88/E88*100</f>
        <v>94.98725653396534</v>
      </c>
    </row>
    <row r="89" spans="1:7" ht="12.75">
      <c r="A89" s="82"/>
      <c r="B89" s="26">
        <v>75405</v>
      </c>
      <c r="C89" s="22" t="s">
        <v>45</v>
      </c>
      <c r="D89" s="23">
        <f>SUM(D91,D92)</f>
        <v>13000</v>
      </c>
      <c r="E89" s="23">
        <f>SUM(E91,E92)</f>
        <v>48000</v>
      </c>
      <c r="F89" s="23">
        <f>SUM(F91,F92)</f>
        <v>35000</v>
      </c>
      <c r="G89" s="24">
        <f>F89/E89*100</f>
        <v>72.91666666666666</v>
      </c>
    </row>
    <row r="90" spans="1:7" ht="12.75">
      <c r="A90" s="70"/>
      <c r="B90" s="72"/>
      <c r="C90" s="25" t="s">
        <v>22</v>
      </c>
      <c r="D90" s="28"/>
      <c r="E90" s="28"/>
      <c r="F90" s="28"/>
      <c r="G90" s="17"/>
    </row>
    <row r="91" spans="1:7" ht="12.75">
      <c r="A91" s="70"/>
      <c r="B91" s="73"/>
      <c r="C91" s="25" t="s">
        <v>27</v>
      </c>
      <c r="D91" s="19">
        <v>13000</v>
      </c>
      <c r="E91" s="19">
        <v>13000</v>
      </c>
      <c r="F91" s="19">
        <v>0</v>
      </c>
      <c r="G91" s="12">
        <f>F91/E91*100</f>
        <v>0</v>
      </c>
    </row>
    <row r="92" spans="1:7" ht="12.75">
      <c r="A92" s="70"/>
      <c r="B92" s="74"/>
      <c r="C92" s="25" t="s">
        <v>34</v>
      </c>
      <c r="D92" s="19"/>
      <c r="E92" s="19">
        <v>35000</v>
      </c>
      <c r="F92" s="19">
        <v>35000</v>
      </c>
      <c r="G92" s="12">
        <f>F92/E92*100</f>
        <v>100</v>
      </c>
    </row>
    <row r="93" spans="1:7" ht="12.75">
      <c r="A93" s="70"/>
      <c r="B93" s="72">
        <v>75414</v>
      </c>
      <c r="C93" s="22" t="s">
        <v>46</v>
      </c>
      <c r="D93" s="23">
        <f>SUM(D95)</f>
        <v>13947</v>
      </c>
      <c r="E93" s="23">
        <f>SUM(E95)</f>
        <v>13947</v>
      </c>
      <c r="F93" s="23">
        <f>SUM(F95)</f>
        <v>13947</v>
      </c>
      <c r="G93" s="12">
        <f>F93/E93*100</f>
        <v>100</v>
      </c>
    </row>
    <row r="94" spans="1:7" ht="12.75">
      <c r="A94" s="70"/>
      <c r="B94" s="73"/>
      <c r="C94" s="25" t="s">
        <v>22</v>
      </c>
      <c r="D94" s="19"/>
      <c r="E94" s="19"/>
      <c r="F94" s="19"/>
      <c r="G94" s="17"/>
    </row>
    <row r="95" spans="1:7" ht="12.75">
      <c r="A95" s="70"/>
      <c r="B95" s="73"/>
      <c r="C95" s="25" t="s">
        <v>27</v>
      </c>
      <c r="D95" s="19">
        <f>D97</f>
        <v>13947</v>
      </c>
      <c r="E95" s="19">
        <f>E97</f>
        <v>13947</v>
      </c>
      <c r="F95" s="19">
        <f>F97</f>
        <v>13947</v>
      </c>
      <c r="G95" s="12">
        <f>F95/E95*100</f>
        <v>100</v>
      </c>
    </row>
    <row r="96" spans="1:7" ht="12.75">
      <c r="A96" s="81"/>
      <c r="B96" s="73"/>
      <c r="C96" s="32" t="s">
        <v>22</v>
      </c>
      <c r="D96" s="19"/>
      <c r="E96" s="19"/>
      <c r="F96" s="19"/>
      <c r="G96" s="12"/>
    </row>
    <row r="97" spans="1:7" ht="25.5">
      <c r="A97" s="70"/>
      <c r="B97" s="74"/>
      <c r="C97" s="25" t="s">
        <v>42</v>
      </c>
      <c r="D97" s="19">
        <v>13947</v>
      </c>
      <c r="E97" s="19">
        <v>13947</v>
      </c>
      <c r="F97" s="19">
        <v>13947</v>
      </c>
      <c r="G97" s="12">
        <f>F97/E97*100</f>
        <v>100</v>
      </c>
    </row>
    <row r="98" spans="1:7" ht="12.75">
      <c r="A98" s="70"/>
      <c r="B98" s="85">
        <v>75412</v>
      </c>
      <c r="C98" s="22" t="s">
        <v>47</v>
      </c>
      <c r="D98" s="23">
        <f>SUM(D100,D104)</f>
        <v>103120</v>
      </c>
      <c r="E98" s="23">
        <f>SUM(E100,E104)</f>
        <v>257040</v>
      </c>
      <c r="F98" s="23">
        <f>SUM(F100,F104)</f>
        <v>254050</v>
      </c>
      <c r="G98" s="12">
        <f>F98/E98*100</f>
        <v>98.83675692499222</v>
      </c>
    </row>
    <row r="99" spans="1:7" ht="12.75">
      <c r="A99" s="70"/>
      <c r="B99" s="85"/>
      <c r="C99" s="25" t="s">
        <v>22</v>
      </c>
      <c r="D99" s="19"/>
      <c r="E99" s="19"/>
      <c r="F99" s="19"/>
      <c r="G99" s="17"/>
    </row>
    <row r="100" spans="1:7" ht="12.75">
      <c r="A100" s="70"/>
      <c r="B100" s="85"/>
      <c r="C100" s="25" t="s">
        <v>27</v>
      </c>
      <c r="D100" s="19">
        <v>88120</v>
      </c>
      <c r="E100" s="19">
        <v>122417</v>
      </c>
      <c r="F100" s="19">
        <v>119548</v>
      </c>
      <c r="G100" s="12">
        <f>F100/E100*100</f>
        <v>97.65637125562627</v>
      </c>
    </row>
    <row r="101" spans="1:7" ht="12.75">
      <c r="A101" s="70"/>
      <c r="B101" s="85"/>
      <c r="C101" s="25" t="s">
        <v>22</v>
      </c>
      <c r="D101" s="19"/>
      <c r="E101" s="19"/>
      <c r="F101" s="19"/>
      <c r="G101" s="12"/>
    </row>
    <row r="102" spans="1:7" ht="25.5">
      <c r="A102" s="70"/>
      <c r="B102" s="85"/>
      <c r="C102" s="25" t="s">
        <v>42</v>
      </c>
      <c r="D102" s="19">
        <v>1120</v>
      </c>
      <c r="E102" s="19">
        <v>31820</v>
      </c>
      <c r="F102" s="19">
        <v>31604</v>
      </c>
      <c r="G102" s="12">
        <f>F102/E102*100</f>
        <v>99.32118164676305</v>
      </c>
    </row>
    <row r="103" spans="1:7" ht="12.75">
      <c r="A103" s="70"/>
      <c r="B103" s="85"/>
      <c r="C103" s="25" t="s">
        <v>69</v>
      </c>
      <c r="D103" s="19"/>
      <c r="E103" s="19"/>
      <c r="F103" s="19"/>
      <c r="G103" s="12"/>
    </row>
    <row r="104" spans="1:7" ht="12.75">
      <c r="A104" s="70"/>
      <c r="B104" s="85"/>
      <c r="C104" s="25" t="s">
        <v>34</v>
      </c>
      <c r="D104" s="19">
        <v>15000</v>
      </c>
      <c r="E104" s="19">
        <v>134623</v>
      </c>
      <c r="F104" s="19">
        <v>134502</v>
      </c>
      <c r="G104" s="12">
        <f>F104/E104*100</f>
        <v>99.9101193703899</v>
      </c>
    </row>
    <row r="105" spans="1:7" ht="79.5" customHeight="1">
      <c r="A105" s="82">
        <v>756</v>
      </c>
      <c r="B105" s="26"/>
      <c r="C105" s="62" t="s">
        <v>101</v>
      </c>
      <c r="D105" s="28">
        <f>D106</f>
        <v>97300</v>
      </c>
      <c r="E105" s="28">
        <f>E106</f>
        <v>105400</v>
      </c>
      <c r="F105" s="28">
        <f>F106</f>
        <v>104397</v>
      </c>
      <c r="G105" s="17">
        <f>F105/E105*100</f>
        <v>99.04838709677419</v>
      </c>
    </row>
    <row r="106" spans="1:7" ht="25.5">
      <c r="A106" s="70"/>
      <c r="B106" s="72">
        <v>75647</v>
      </c>
      <c r="C106" s="63" t="s">
        <v>83</v>
      </c>
      <c r="D106" s="23">
        <f>D108+D111</f>
        <v>97300</v>
      </c>
      <c r="E106" s="23">
        <f>E108+E111</f>
        <v>105400</v>
      </c>
      <c r="F106" s="23">
        <f>F108+F111</f>
        <v>104397</v>
      </c>
      <c r="G106" s="12">
        <f>F106/E106*100</f>
        <v>99.04838709677419</v>
      </c>
    </row>
    <row r="107" spans="1:7" ht="12.75">
      <c r="A107" s="70"/>
      <c r="B107" s="73"/>
      <c r="C107" s="25" t="s">
        <v>22</v>
      </c>
      <c r="D107" s="23"/>
      <c r="E107" s="23"/>
      <c r="F107" s="23"/>
      <c r="G107" s="12"/>
    </row>
    <row r="108" spans="1:7" ht="12.75">
      <c r="A108" s="70"/>
      <c r="B108" s="73"/>
      <c r="C108" s="25" t="s">
        <v>27</v>
      </c>
      <c r="D108" s="19">
        <v>97300</v>
      </c>
      <c r="E108" s="19">
        <v>102400</v>
      </c>
      <c r="F108" s="19">
        <v>101793</v>
      </c>
      <c r="G108" s="12">
        <f>F108/E108*100</f>
        <v>99.4072265625</v>
      </c>
    </row>
    <row r="109" spans="1:7" ht="12.75">
      <c r="A109" s="70"/>
      <c r="B109" s="73"/>
      <c r="C109" s="25" t="s">
        <v>22</v>
      </c>
      <c r="D109" s="23"/>
      <c r="E109" s="23"/>
      <c r="F109" s="23"/>
      <c r="G109" s="12"/>
    </row>
    <row r="110" spans="1:7" ht="25.5">
      <c r="A110" s="70"/>
      <c r="B110" s="73"/>
      <c r="C110" s="25" t="s">
        <v>42</v>
      </c>
      <c r="D110" s="19">
        <v>7300</v>
      </c>
      <c r="E110" s="19">
        <v>59400</v>
      </c>
      <c r="F110" s="19">
        <v>59365</v>
      </c>
      <c r="G110" s="12">
        <f aca="true" t="shared" si="0" ref="G110:G116">F110/E110*100</f>
        <v>99.94107744107744</v>
      </c>
    </row>
    <row r="111" spans="1:7" ht="12.75">
      <c r="A111" s="76"/>
      <c r="B111" s="74"/>
      <c r="C111" s="25" t="s">
        <v>34</v>
      </c>
      <c r="D111" s="19">
        <v>0</v>
      </c>
      <c r="E111" s="19">
        <v>3000</v>
      </c>
      <c r="F111" s="19">
        <v>2604</v>
      </c>
      <c r="G111" s="12">
        <f t="shared" si="0"/>
        <v>86.8</v>
      </c>
    </row>
    <row r="112" spans="1:7" ht="12.75">
      <c r="A112" s="14">
        <v>757</v>
      </c>
      <c r="B112" s="26"/>
      <c r="C112" s="33" t="s">
        <v>19</v>
      </c>
      <c r="D112" s="28">
        <f aca="true" t="shared" si="1" ref="D112:F113">SUM(D113)</f>
        <v>50000</v>
      </c>
      <c r="E112" s="28">
        <f t="shared" si="1"/>
        <v>50000</v>
      </c>
      <c r="F112" s="28">
        <f t="shared" si="1"/>
        <v>45781</v>
      </c>
      <c r="G112" s="17">
        <f t="shared" si="0"/>
        <v>91.562</v>
      </c>
    </row>
    <row r="113" spans="1:7" ht="38.25">
      <c r="A113" s="82"/>
      <c r="B113" s="72">
        <v>75702</v>
      </c>
      <c r="C113" s="34" t="s">
        <v>48</v>
      </c>
      <c r="D113" s="23">
        <f t="shared" si="1"/>
        <v>50000</v>
      </c>
      <c r="E113" s="23">
        <f t="shared" si="1"/>
        <v>50000</v>
      </c>
      <c r="F113" s="23">
        <f t="shared" si="1"/>
        <v>45781</v>
      </c>
      <c r="G113" s="12">
        <f t="shared" si="0"/>
        <v>91.562</v>
      </c>
    </row>
    <row r="114" spans="1:7" ht="12.75">
      <c r="A114" s="76"/>
      <c r="B114" s="73"/>
      <c r="C114" s="25" t="s">
        <v>27</v>
      </c>
      <c r="D114" s="19">
        <v>50000</v>
      </c>
      <c r="E114" s="19">
        <v>50000</v>
      </c>
      <c r="F114" s="19">
        <v>45781</v>
      </c>
      <c r="G114" s="12">
        <f t="shared" si="0"/>
        <v>91.562</v>
      </c>
    </row>
    <row r="115" spans="1:7" ht="12.75">
      <c r="A115" s="14">
        <v>758</v>
      </c>
      <c r="B115" s="35"/>
      <c r="C115" s="27" t="s">
        <v>10</v>
      </c>
      <c r="D115" s="28">
        <f>SUM(D116)</f>
        <v>100000</v>
      </c>
      <c r="E115" s="28">
        <f>SUM(E116)</f>
        <v>4800</v>
      </c>
      <c r="F115" s="28">
        <f>SUM(F116)</f>
        <v>0</v>
      </c>
      <c r="G115" s="17">
        <f t="shared" si="0"/>
        <v>0</v>
      </c>
    </row>
    <row r="116" spans="1:7" ht="12.75">
      <c r="A116" s="82"/>
      <c r="B116" s="72">
        <v>75818</v>
      </c>
      <c r="C116" s="22" t="s">
        <v>49</v>
      </c>
      <c r="D116" s="23">
        <f>SUM(D118)</f>
        <v>100000</v>
      </c>
      <c r="E116" s="23">
        <f>SUM(E118)</f>
        <v>4800</v>
      </c>
      <c r="F116" s="23">
        <f>SUM(F118)</f>
        <v>0</v>
      </c>
      <c r="G116" s="12">
        <f t="shared" si="0"/>
        <v>0</v>
      </c>
    </row>
    <row r="117" spans="1:7" ht="12.75">
      <c r="A117" s="70"/>
      <c r="B117" s="73"/>
      <c r="C117" s="25" t="s">
        <v>22</v>
      </c>
      <c r="D117" s="11"/>
      <c r="E117" s="11"/>
      <c r="F117" s="11"/>
      <c r="G117" s="17"/>
    </row>
    <row r="118" spans="1:7" ht="12.75">
      <c r="A118" s="76"/>
      <c r="B118" s="74"/>
      <c r="C118" s="25" t="s">
        <v>27</v>
      </c>
      <c r="D118" s="11">
        <v>100000</v>
      </c>
      <c r="E118" s="11">
        <v>4800</v>
      </c>
      <c r="F118" s="11"/>
      <c r="G118" s="12">
        <f>F118/E118*100</f>
        <v>0</v>
      </c>
    </row>
    <row r="119" spans="1:7" ht="12.75">
      <c r="A119" s="14">
        <v>801</v>
      </c>
      <c r="B119" s="26"/>
      <c r="C119" s="27" t="s">
        <v>11</v>
      </c>
      <c r="D119" s="28">
        <f>SUM(D120,D126,D135,D141,D144,D150,D153,D156,D130)</f>
        <v>6984173</v>
      </c>
      <c r="E119" s="28">
        <f>SUM(E120,E126,E135,E141,E144,E150,E153,E156,E130)</f>
        <v>10981262</v>
      </c>
      <c r="F119" s="28">
        <f>SUM(F120,F126,F135,F141,F144,F150,F153,F156,F130)</f>
        <v>10698678</v>
      </c>
      <c r="G119" s="17">
        <f>F119/E119*100</f>
        <v>97.42667099646653</v>
      </c>
    </row>
    <row r="120" spans="1:7" ht="12.75">
      <c r="A120" s="79"/>
      <c r="B120" s="85">
        <v>80101</v>
      </c>
      <c r="C120" s="22" t="s">
        <v>50</v>
      </c>
      <c r="D120" s="23">
        <f>SUM(D122,D125)</f>
        <v>4168113</v>
      </c>
      <c r="E120" s="23">
        <f>SUM(E122,E125)</f>
        <v>4947826</v>
      </c>
      <c r="F120" s="23">
        <f>SUM(F122,F125)</f>
        <v>4807320</v>
      </c>
      <c r="G120" s="12">
        <f>F120/E120*100</f>
        <v>97.16024775325567</v>
      </c>
    </row>
    <row r="121" spans="1:7" ht="12.75">
      <c r="A121" s="79"/>
      <c r="B121" s="85"/>
      <c r="C121" s="25" t="s">
        <v>22</v>
      </c>
      <c r="D121" s="19"/>
      <c r="E121" s="19"/>
      <c r="F121" s="19"/>
      <c r="G121" s="17"/>
    </row>
    <row r="122" spans="1:7" ht="12.75">
      <c r="A122" s="79"/>
      <c r="B122" s="85"/>
      <c r="C122" s="25" t="s">
        <v>27</v>
      </c>
      <c r="D122" s="19">
        <v>3350000</v>
      </c>
      <c r="E122" s="19">
        <v>3971113</v>
      </c>
      <c r="F122" s="19">
        <v>3833544</v>
      </c>
      <c r="G122" s="12">
        <f>F122/E122*100</f>
        <v>96.53575710386484</v>
      </c>
    </row>
    <row r="123" spans="1:7" ht="12.75">
      <c r="A123" s="79"/>
      <c r="B123" s="85"/>
      <c r="C123" s="25" t="s">
        <v>22</v>
      </c>
      <c r="D123" s="19"/>
      <c r="E123" s="19"/>
      <c r="F123" s="19"/>
      <c r="G123" s="24"/>
    </row>
    <row r="124" spans="1:7" ht="25.5">
      <c r="A124" s="79"/>
      <c r="B124" s="85"/>
      <c r="C124" s="25" t="s">
        <v>42</v>
      </c>
      <c r="D124" s="19">
        <v>2750000</v>
      </c>
      <c r="E124" s="19">
        <v>2778429</v>
      </c>
      <c r="F124" s="19">
        <v>2741664</v>
      </c>
      <c r="G124" s="12">
        <f>F124/E124*100</f>
        <v>98.6767702179901</v>
      </c>
    </row>
    <row r="125" spans="1:7" ht="12.75">
      <c r="A125" s="79"/>
      <c r="B125" s="85"/>
      <c r="C125" s="25" t="s">
        <v>34</v>
      </c>
      <c r="D125" s="19">
        <v>818113</v>
      </c>
      <c r="E125" s="19">
        <v>976713</v>
      </c>
      <c r="F125" s="19">
        <v>973776</v>
      </c>
      <c r="G125" s="12">
        <f>F125/E125*100</f>
        <v>99.69929754185723</v>
      </c>
    </row>
    <row r="126" spans="1:7" ht="25.5">
      <c r="A126" s="79"/>
      <c r="B126" s="72">
        <v>80103</v>
      </c>
      <c r="C126" s="22" t="s">
        <v>99</v>
      </c>
      <c r="D126" s="23">
        <f>SUM(D127)</f>
        <v>0</v>
      </c>
      <c r="E126" s="23">
        <f>SUM(E127)</f>
        <v>149000</v>
      </c>
      <c r="F126" s="23">
        <f>SUM(F127)</f>
        <v>141725</v>
      </c>
      <c r="G126" s="24">
        <f>F126/E126*100</f>
        <v>95.11744966442953</v>
      </c>
    </row>
    <row r="127" spans="1:7" ht="12.75">
      <c r="A127" s="79"/>
      <c r="B127" s="73"/>
      <c r="C127" s="25" t="s">
        <v>27</v>
      </c>
      <c r="D127" s="19"/>
      <c r="E127" s="19">
        <v>149000</v>
      </c>
      <c r="F127" s="19">
        <v>141725</v>
      </c>
      <c r="G127" s="12">
        <f>F127/E127*100</f>
        <v>95.11744966442953</v>
      </c>
    </row>
    <row r="128" spans="1:7" ht="12.75">
      <c r="A128" s="79"/>
      <c r="B128" s="73"/>
      <c r="C128" s="25" t="s">
        <v>22</v>
      </c>
      <c r="D128" s="19"/>
      <c r="E128" s="19"/>
      <c r="F128" s="19"/>
      <c r="G128" s="12"/>
    </row>
    <row r="129" spans="1:7" ht="25.5">
      <c r="A129" s="79"/>
      <c r="B129" s="73"/>
      <c r="C129" s="25" t="s">
        <v>42</v>
      </c>
      <c r="D129" s="19"/>
      <c r="E129" s="19">
        <v>124520</v>
      </c>
      <c r="F129" s="19">
        <v>123405</v>
      </c>
      <c r="G129" s="12">
        <f>F129/E129*100</f>
        <v>99.10456151622229</v>
      </c>
    </row>
    <row r="130" spans="1:7" ht="12.75">
      <c r="A130" s="79"/>
      <c r="B130" s="72">
        <v>80104</v>
      </c>
      <c r="C130" s="22" t="s">
        <v>98</v>
      </c>
      <c r="D130" s="23">
        <f>D131</f>
        <v>866000</v>
      </c>
      <c r="E130" s="23">
        <f>E131</f>
        <v>700000</v>
      </c>
      <c r="F130" s="23">
        <f>F131</f>
        <v>700000</v>
      </c>
      <c r="G130" s="24">
        <f>F130/E130*100</f>
        <v>100</v>
      </c>
    </row>
    <row r="131" spans="1:7" ht="12.75">
      <c r="A131" s="79"/>
      <c r="B131" s="73"/>
      <c r="C131" s="25" t="s">
        <v>27</v>
      </c>
      <c r="D131" s="19">
        <v>866000</v>
      </c>
      <c r="E131" s="19">
        <v>700000</v>
      </c>
      <c r="F131" s="19">
        <v>700000</v>
      </c>
      <c r="G131" s="12">
        <f>F131/E131*100</f>
        <v>100</v>
      </c>
    </row>
    <row r="132" spans="1:7" ht="12.75">
      <c r="A132" s="79"/>
      <c r="B132" s="73"/>
      <c r="C132" s="25" t="s">
        <v>22</v>
      </c>
      <c r="D132" s="19"/>
      <c r="E132" s="19"/>
      <c r="F132" s="19"/>
      <c r="G132" s="12"/>
    </row>
    <row r="133" spans="1:7" ht="25.5">
      <c r="A133" s="79"/>
      <c r="B133" s="73"/>
      <c r="C133" s="25" t="s">
        <v>42</v>
      </c>
      <c r="D133" s="19">
        <v>141520</v>
      </c>
      <c r="E133" s="19"/>
      <c r="F133" s="19"/>
      <c r="G133" s="12"/>
    </row>
    <row r="134" spans="1:7" ht="12.75">
      <c r="A134" s="79"/>
      <c r="B134" s="74"/>
      <c r="C134" s="25" t="s">
        <v>69</v>
      </c>
      <c r="D134" s="19">
        <v>700000</v>
      </c>
      <c r="E134" s="19">
        <v>700000</v>
      </c>
      <c r="F134" s="19">
        <v>700000</v>
      </c>
      <c r="G134" s="12">
        <f>F134/E134*100</f>
        <v>100</v>
      </c>
    </row>
    <row r="135" spans="1:7" ht="12.75">
      <c r="A135" s="79"/>
      <c r="B135" s="85">
        <v>80110</v>
      </c>
      <c r="C135" s="22" t="s">
        <v>51</v>
      </c>
      <c r="D135" s="23">
        <f>SUM(D137,D140)</f>
        <v>1400000</v>
      </c>
      <c r="E135" s="23">
        <f>SUM(E137,E140)</f>
        <v>1482000</v>
      </c>
      <c r="F135" s="23">
        <f>SUM(F137,F140)</f>
        <v>1388516</v>
      </c>
      <c r="G135" s="24">
        <f>F135/E135*100</f>
        <v>93.69203778677463</v>
      </c>
    </row>
    <row r="136" spans="1:7" ht="12.75">
      <c r="A136" s="79"/>
      <c r="B136" s="85"/>
      <c r="C136" s="25" t="s">
        <v>22</v>
      </c>
      <c r="D136" s="19"/>
      <c r="E136" s="19"/>
      <c r="F136" s="19"/>
      <c r="G136" s="17"/>
    </row>
    <row r="137" spans="1:7" ht="12.75">
      <c r="A137" s="79"/>
      <c r="B137" s="85"/>
      <c r="C137" s="25" t="s">
        <v>27</v>
      </c>
      <c r="D137" s="19">
        <v>1400000</v>
      </c>
      <c r="E137" s="19">
        <v>1482000</v>
      </c>
      <c r="F137" s="19">
        <v>1388516</v>
      </c>
      <c r="G137" s="12">
        <f>F137/E137*100</f>
        <v>93.69203778677463</v>
      </c>
    </row>
    <row r="138" spans="1:7" ht="12.75">
      <c r="A138" s="79"/>
      <c r="B138" s="85"/>
      <c r="C138" s="25" t="s">
        <v>22</v>
      </c>
      <c r="D138" s="19"/>
      <c r="E138" s="19"/>
      <c r="F138" s="19"/>
      <c r="G138" s="12"/>
    </row>
    <row r="139" spans="1:7" ht="25.5">
      <c r="A139" s="79"/>
      <c r="B139" s="85"/>
      <c r="C139" s="25" t="s">
        <v>42</v>
      </c>
      <c r="D139" s="19">
        <v>1150000</v>
      </c>
      <c r="E139" s="19">
        <v>1227520</v>
      </c>
      <c r="F139" s="19">
        <v>1151401</v>
      </c>
      <c r="G139" s="12">
        <f>F139/E139*100</f>
        <v>93.79896050573514</v>
      </c>
    </row>
    <row r="140" spans="1:7" ht="12.75">
      <c r="A140" s="79"/>
      <c r="B140" s="85"/>
      <c r="C140" s="25" t="s">
        <v>34</v>
      </c>
      <c r="D140" s="19"/>
      <c r="E140" s="19"/>
      <c r="F140" s="19"/>
      <c r="G140" s="17"/>
    </row>
    <row r="141" spans="1:7" ht="12.75">
      <c r="A141" s="79"/>
      <c r="B141" s="85">
        <v>80113</v>
      </c>
      <c r="C141" s="22" t="s">
        <v>52</v>
      </c>
      <c r="D141" s="23">
        <f>SUM(D143)</f>
        <v>220000</v>
      </c>
      <c r="E141" s="23">
        <f>SUM(E143)</f>
        <v>220000</v>
      </c>
      <c r="F141" s="23">
        <f>SUM(F143)</f>
        <v>215309</v>
      </c>
      <c r="G141" s="12">
        <f>F141/E141*100</f>
        <v>97.86772727272727</v>
      </c>
    </row>
    <row r="142" spans="1:7" ht="12.75">
      <c r="A142" s="79"/>
      <c r="B142" s="85"/>
      <c r="C142" s="25" t="s">
        <v>22</v>
      </c>
      <c r="D142" s="19"/>
      <c r="E142" s="19"/>
      <c r="F142" s="19"/>
      <c r="G142" s="17"/>
    </row>
    <row r="143" spans="1:7" ht="12.75">
      <c r="A143" s="79"/>
      <c r="B143" s="85"/>
      <c r="C143" s="25" t="s">
        <v>27</v>
      </c>
      <c r="D143" s="19">
        <v>220000</v>
      </c>
      <c r="E143" s="19">
        <v>220000</v>
      </c>
      <c r="F143" s="19">
        <v>215309</v>
      </c>
      <c r="G143" s="12">
        <f>F143/E143*100</f>
        <v>97.86772727272727</v>
      </c>
    </row>
    <row r="144" spans="1:7" ht="25.5">
      <c r="A144" s="79"/>
      <c r="B144" s="85">
        <v>80114</v>
      </c>
      <c r="C144" s="22" t="s">
        <v>53</v>
      </c>
      <c r="D144" s="23">
        <f>SUM(D146,D149)</f>
        <v>250560</v>
      </c>
      <c r="E144" s="23">
        <f>SUM(E146,E149)</f>
        <v>316160</v>
      </c>
      <c r="F144" s="23">
        <f>SUM(F146,F149)</f>
        <v>305996</v>
      </c>
      <c r="G144" s="12">
        <f>F144/E144*100</f>
        <v>96.78517206477733</v>
      </c>
    </row>
    <row r="145" spans="1:7" ht="12.75">
      <c r="A145" s="79"/>
      <c r="B145" s="85"/>
      <c r="C145" s="25" t="s">
        <v>22</v>
      </c>
      <c r="D145" s="19"/>
      <c r="E145" s="19"/>
      <c r="F145" s="19"/>
      <c r="G145" s="17"/>
    </row>
    <row r="146" spans="1:7" ht="12.75">
      <c r="A146" s="79"/>
      <c r="B146" s="85"/>
      <c r="C146" s="25" t="s">
        <v>27</v>
      </c>
      <c r="D146" s="19">
        <v>240560</v>
      </c>
      <c r="E146" s="19">
        <v>306160</v>
      </c>
      <c r="F146" s="19">
        <v>297717</v>
      </c>
      <c r="G146" s="12">
        <f>F146/E146*100</f>
        <v>97.24229161222891</v>
      </c>
    </row>
    <row r="147" spans="1:7" ht="12.75">
      <c r="A147" s="79"/>
      <c r="B147" s="85"/>
      <c r="C147" s="25" t="s">
        <v>22</v>
      </c>
      <c r="D147" s="19"/>
      <c r="E147" s="19"/>
      <c r="F147" s="19"/>
      <c r="G147" s="12"/>
    </row>
    <row r="148" spans="1:7" ht="25.5">
      <c r="A148" s="79"/>
      <c r="B148" s="85"/>
      <c r="C148" s="25" t="s">
        <v>42</v>
      </c>
      <c r="D148" s="19">
        <v>198000</v>
      </c>
      <c r="E148" s="19">
        <v>226130</v>
      </c>
      <c r="F148" s="19">
        <v>221383</v>
      </c>
      <c r="G148" s="12">
        <f>F148/E148*100</f>
        <v>97.90076504665458</v>
      </c>
    </row>
    <row r="149" spans="1:7" ht="12.75">
      <c r="A149" s="79"/>
      <c r="B149" s="26"/>
      <c r="C149" s="25" t="s">
        <v>34</v>
      </c>
      <c r="D149" s="19">
        <v>10000</v>
      </c>
      <c r="E149" s="19">
        <v>10000</v>
      </c>
      <c r="F149" s="19">
        <v>8279</v>
      </c>
      <c r="G149" s="12">
        <f>F149/E149*100</f>
        <v>82.78999999999999</v>
      </c>
    </row>
    <row r="150" spans="1:7" ht="12.75">
      <c r="A150" s="79"/>
      <c r="B150" s="85">
        <v>80120</v>
      </c>
      <c r="C150" s="22" t="s">
        <v>54</v>
      </c>
      <c r="D150" s="23">
        <f>SUM(D152)</f>
        <v>0</v>
      </c>
      <c r="E150" s="23">
        <f>SUM(E152)</f>
        <v>3086376</v>
      </c>
      <c r="F150" s="23">
        <f>SUM(F152)</f>
        <v>3078857</v>
      </c>
      <c r="G150" s="12">
        <f>F150/E150*100</f>
        <v>99.7563809464563</v>
      </c>
    </row>
    <row r="151" spans="1:7" ht="12.75">
      <c r="A151" s="79"/>
      <c r="B151" s="85"/>
      <c r="C151" s="25" t="s">
        <v>22</v>
      </c>
      <c r="D151" s="19"/>
      <c r="E151" s="19"/>
      <c r="F151" s="19"/>
      <c r="G151" s="17"/>
    </row>
    <row r="152" spans="1:7" ht="12.75">
      <c r="A152" s="79"/>
      <c r="B152" s="85"/>
      <c r="C152" s="25" t="s">
        <v>34</v>
      </c>
      <c r="D152" s="19"/>
      <c r="E152" s="19">
        <v>3086376</v>
      </c>
      <c r="F152" s="19">
        <v>3078857</v>
      </c>
      <c r="G152" s="12">
        <f>F152/E152*100</f>
        <v>99.7563809464563</v>
      </c>
    </row>
    <row r="153" spans="1:7" ht="25.5">
      <c r="A153" s="79"/>
      <c r="B153" s="85">
        <v>80146</v>
      </c>
      <c r="C153" s="63" t="s">
        <v>55</v>
      </c>
      <c r="D153" s="23">
        <f>SUM(D155)</f>
        <v>26790</v>
      </c>
      <c r="E153" s="23">
        <f>SUM(E155)</f>
        <v>26790</v>
      </c>
      <c r="F153" s="23">
        <f>SUM(F155)</f>
        <v>8045</v>
      </c>
      <c r="G153" s="12">
        <f>F153/E153*100</f>
        <v>30.029861888764465</v>
      </c>
    </row>
    <row r="154" spans="1:7" ht="12.75">
      <c r="A154" s="79"/>
      <c r="B154" s="85"/>
      <c r="C154" s="25" t="s">
        <v>22</v>
      </c>
      <c r="D154" s="19"/>
      <c r="E154" s="19"/>
      <c r="F154" s="19"/>
      <c r="G154" s="17"/>
    </row>
    <row r="155" spans="1:7" ht="12.75">
      <c r="A155" s="79"/>
      <c r="B155" s="85"/>
      <c r="C155" s="25" t="s">
        <v>27</v>
      </c>
      <c r="D155" s="19">
        <v>26790</v>
      </c>
      <c r="E155" s="19">
        <v>26790</v>
      </c>
      <c r="F155" s="19">
        <v>8045</v>
      </c>
      <c r="G155" s="12">
        <f>F155/E155*100</f>
        <v>30.029861888764465</v>
      </c>
    </row>
    <row r="156" spans="1:7" ht="12.75">
      <c r="A156" s="79"/>
      <c r="B156" s="85">
        <v>80195</v>
      </c>
      <c r="C156" s="22" t="s">
        <v>32</v>
      </c>
      <c r="D156" s="23">
        <f>SUM(D158)</f>
        <v>52710</v>
      </c>
      <c r="E156" s="23">
        <f>SUM(E158)</f>
        <v>53110</v>
      </c>
      <c r="F156" s="23">
        <f>SUM(F158)</f>
        <v>52910</v>
      </c>
      <c r="G156" s="12">
        <f>F156/E156*100</f>
        <v>99.62342308416494</v>
      </c>
    </row>
    <row r="157" spans="1:7" ht="12.75">
      <c r="A157" s="79"/>
      <c r="B157" s="85"/>
      <c r="C157" s="25" t="s">
        <v>22</v>
      </c>
      <c r="D157" s="19"/>
      <c r="E157" s="19"/>
      <c r="F157" s="19"/>
      <c r="G157" s="17"/>
    </row>
    <row r="158" spans="1:7" ht="12.75">
      <c r="A158" s="79"/>
      <c r="B158" s="85"/>
      <c r="C158" s="25" t="s">
        <v>27</v>
      </c>
      <c r="D158" s="19">
        <v>52710</v>
      </c>
      <c r="E158" s="19">
        <v>53110</v>
      </c>
      <c r="F158" s="19">
        <v>52910</v>
      </c>
      <c r="G158" s="12">
        <f>F158/E158*100</f>
        <v>99.62342308416494</v>
      </c>
    </row>
    <row r="159" spans="1:7" ht="12.75">
      <c r="A159" s="14">
        <v>851</v>
      </c>
      <c r="B159" s="26"/>
      <c r="C159" s="27" t="s">
        <v>12</v>
      </c>
      <c r="D159" s="28">
        <f>D160+D162+D168</f>
        <v>350000</v>
      </c>
      <c r="E159" s="28">
        <f>E160+E162+E168</f>
        <v>169795</v>
      </c>
      <c r="F159" s="28">
        <f>F160+F162+F168</f>
        <v>143151</v>
      </c>
      <c r="G159" s="17">
        <f>F159/E159*100</f>
        <v>84.3081362819871</v>
      </c>
    </row>
    <row r="160" spans="1:7" ht="12.75">
      <c r="A160" s="82"/>
      <c r="B160" s="26">
        <v>85141</v>
      </c>
      <c r="C160" s="64" t="s">
        <v>95</v>
      </c>
      <c r="D160" s="23">
        <f>D161</f>
        <v>250000</v>
      </c>
      <c r="E160" s="23">
        <f>E161</f>
        <v>50000</v>
      </c>
      <c r="F160" s="23">
        <f>F161</f>
        <v>43341</v>
      </c>
      <c r="G160" s="24">
        <f>F160/E160*100</f>
        <v>86.682</v>
      </c>
    </row>
    <row r="161" spans="1:7" ht="12.75">
      <c r="A161" s="70"/>
      <c r="B161" s="26"/>
      <c r="C161" s="25" t="s">
        <v>34</v>
      </c>
      <c r="D161" s="19">
        <v>250000</v>
      </c>
      <c r="E161" s="19">
        <v>50000</v>
      </c>
      <c r="F161" s="19">
        <v>43341</v>
      </c>
      <c r="G161" s="12">
        <f>F161/E161*100</f>
        <v>86.682</v>
      </c>
    </row>
    <row r="162" spans="1:7" ht="12.75">
      <c r="A162" s="70"/>
      <c r="B162" s="85">
        <v>85154</v>
      </c>
      <c r="C162" s="22" t="s">
        <v>56</v>
      </c>
      <c r="D162" s="23">
        <f>SUM(D164,D167)</f>
        <v>100000</v>
      </c>
      <c r="E162" s="23">
        <f>SUM(E164,E167)</f>
        <v>117295</v>
      </c>
      <c r="F162" s="23">
        <f>SUM(F164,F167)</f>
        <v>97388</v>
      </c>
      <c r="G162" s="24">
        <f>F162/E162*100</f>
        <v>83.02826207425721</v>
      </c>
    </row>
    <row r="163" spans="1:7" ht="12.75">
      <c r="A163" s="70"/>
      <c r="B163" s="85"/>
      <c r="C163" s="25" t="s">
        <v>22</v>
      </c>
      <c r="D163" s="19"/>
      <c r="E163" s="19"/>
      <c r="F163" s="19"/>
      <c r="G163" s="17"/>
    </row>
    <row r="164" spans="1:7" ht="12.75">
      <c r="A164" s="70"/>
      <c r="B164" s="85"/>
      <c r="C164" s="25" t="s">
        <v>27</v>
      </c>
      <c r="D164" s="19">
        <v>100000</v>
      </c>
      <c r="E164" s="19">
        <v>109795</v>
      </c>
      <c r="F164" s="19">
        <v>90832</v>
      </c>
      <c r="G164" s="12">
        <f>F164/E164*100</f>
        <v>82.72872170863883</v>
      </c>
    </row>
    <row r="165" spans="1:7" ht="12.75">
      <c r="A165" s="70"/>
      <c r="B165" s="85"/>
      <c r="C165" s="25" t="s">
        <v>22</v>
      </c>
      <c r="D165" s="19"/>
      <c r="E165" s="19"/>
      <c r="F165" s="19"/>
      <c r="G165" s="12"/>
    </row>
    <row r="166" spans="1:7" ht="25.5">
      <c r="A166" s="70"/>
      <c r="B166" s="85"/>
      <c r="C166" s="25" t="s">
        <v>42</v>
      </c>
      <c r="D166" s="19">
        <v>1430</v>
      </c>
      <c r="E166" s="19">
        <v>36730</v>
      </c>
      <c r="F166" s="19">
        <v>36726</v>
      </c>
      <c r="G166" s="12">
        <f>F166/E166*100</f>
        <v>99.98910971957528</v>
      </c>
    </row>
    <row r="167" spans="1:7" ht="12.75">
      <c r="A167" s="70"/>
      <c r="B167" s="26"/>
      <c r="C167" s="25" t="s">
        <v>34</v>
      </c>
      <c r="D167" s="19"/>
      <c r="E167" s="19">
        <v>7500</v>
      </c>
      <c r="F167" s="19">
        <v>6556</v>
      </c>
      <c r="G167" s="12">
        <f>F167/E167*100</f>
        <v>87.41333333333333</v>
      </c>
    </row>
    <row r="168" spans="1:7" ht="12.75">
      <c r="A168" s="70"/>
      <c r="B168" s="72">
        <v>85195</v>
      </c>
      <c r="C168" s="22" t="s">
        <v>32</v>
      </c>
      <c r="D168" s="23">
        <f>D170</f>
        <v>0</v>
      </c>
      <c r="E168" s="23">
        <f>E170</f>
        <v>2500</v>
      </c>
      <c r="F168" s="23">
        <f>F170</f>
        <v>2422</v>
      </c>
      <c r="G168" s="24">
        <f>F168/E168*100</f>
        <v>96.88</v>
      </c>
    </row>
    <row r="169" spans="1:7" ht="12.75">
      <c r="A169" s="70"/>
      <c r="B169" s="73"/>
      <c r="C169" s="25" t="s">
        <v>22</v>
      </c>
      <c r="D169" s="19"/>
      <c r="E169" s="19"/>
      <c r="F169" s="19"/>
      <c r="G169" s="12"/>
    </row>
    <row r="170" spans="1:7" ht="12.75">
      <c r="A170" s="76"/>
      <c r="B170" s="74"/>
      <c r="C170" s="25" t="s">
        <v>27</v>
      </c>
      <c r="D170" s="19"/>
      <c r="E170" s="19">
        <v>2500</v>
      </c>
      <c r="F170" s="19">
        <v>2422</v>
      </c>
      <c r="G170" s="12">
        <f>F170/E170*100</f>
        <v>96.88</v>
      </c>
    </row>
    <row r="171" spans="1:7" ht="12.75">
      <c r="A171" s="14">
        <v>852</v>
      </c>
      <c r="B171" s="26"/>
      <c r="C171" s="27" t="s">
        <v>82</v>
      </c>
      <c r="D171" s="28">
        <f>SUM(D177+D180+D183+D188+D172)</f>
        <v>497700</v>
      </c>
      <c r="E171" s="28">
        <f>SUM(E177+E180+E183+E188+E172)</f>
        <v>604526</v>
      </c>
      <c r="F171" s="28">
        <f>SUM(F177+F180+F183+F188+F172)</f>
        <v>506870</v>
      </c>
      <c r="G171" s="17">
        <f>F171/E171*100</f>
        <v>83.8458560922111</v>
      </c>
    </row>
    <row r="172" spans="1:7" ht="76.5">
      <c r="A172" s="82"/>
      <c r="B172" s="72">
        <v>85213</v>
      </c>
      <c r="C172" s="57" t="s">
        <v>103</v>
      </c>
      <c r="D172" s="28"/>
      <c r="E172" s="23">
        <f>E174</f>
        <v>84</v>
      </c>
      <c r="F172" s="23">
        <f>F174</f>
        <v>84</v>
      </c>
      <c r="G172" s="24">
        <f>F172/E172*100</f>
        <v>100</v>
      </c>
    </row>
    <row r="173" spans="1:7" ht="12.75">
      <c r="A173" s="70"/>
      <c r="B173" s="73"/>
      <c r="C173" s="25" t="s">
        <v>22</v>
      </c>
      <c r="D173" s="28"/>
      <c r="E173" s="28"/>
      <c r="F173" s="28"/>
      <c r="G173" s="17"/>
    </row>
    <row r="174" spans="1:7" ht="12.75">
      <c r="A174" s="70"/>
      <c r="B174" s="73"/>
      <c r="C174" s="25" t="s">
        <v>27</v>
      </c>
      <c r="D174" s="28"/>
      <c r="E174" s="19">
        <v>84</v>
      </c>
      <c r="F174" s="19">
        <v>84</v>
      </c>
      <c r="G174" s="12">
        <f>F174/E174*100</f>
        <v>100</v>
      </c>
    </row>
    <row r="175" spans="1:7" ht="12.75">
      <c r="A175" s="70"/>
      <c r="B175" s="73"/>
      <c r="C175" s="25" t="s">
        <v>22</v>
      </c>
      <c r="D175" s="28"/>
      <c r="E175" s="28"/>
      <c r="F175" s="28"/>
      <c r="G175" s="17"/>
    </row>
    <row r="176" spans="1:7" ht="25.5">
      <c r="A176" s="70"/>
      <c r="B176" s="74"/>
      <c r="C176" s="25" t="s">
        <v>42</v>
      </c>
      <c r="D176" s="19"/>
      <c r="E176" s="19">
        <v>84</v>
      </c>
      <c r="F176" s="19">
        <v>84</v>
      </c>
      <c r="G176" s="12">
        <f>F176/E176*100</f>
        <v>100</v>
      </c>
    </row>
    <row r="177" spans="1:7" ht="38.25">
      <c r="A177" s="70"/>
      <c r="B177" s="85">
        <v>85214</v>
      </c>
      <c r="C177" s="22" t="s">
        <v>57</v>
      </c>
      <c r="D177" s="23">
        <f>SUM(D179)</f>
        <v>193700</v>
      </c>
      <c r="E177" s="23">
        <f>SUM(E179)</f>
        <v>251591</v>
      </c>
      <c r="F177" s="23">
        <f>SUM(F179)</f>
        <v>178021</v>
      </c>
      <c r="G177" s="12">
        <f>F177/E177*100</f>
        <v>70.75809548036297</v>
      </c>
    </row>
    <row r="178" spans="1:7" ht="12.75">
      <c r="A178" s="70"/>
      <c r="B178" s="85"/>
      <c r="C178" s="25" t="s">
        <v>22</v>
      </c>
      <c r="D178" s="19"/>
      <c r="E178" s="19"/>
      <c r="F178" s="19"/>
      <c r="G178" s="17"/>
    </row>
    <row r="179" spans="1:7" ht="12.75">
      <c r="A179" s="70"/>
      <c r="B179" s="85"/>
      <c r="C179" s="25" t="s">
        <v>27</v>
      </c>
      <c r="D179" s="19">
        <v>193700</v>
      </c>
      <c r="E179" s="19">
        <v>251591</v>
      </c>
      <c r="F179" s="19">
        <v>178021</v>
      </c>
      <c r="G179" s="12">
        <f>F179/E179*100</f>
        <v>70.75809548036297</v>
      </c>
    </row>
    <row r="180" spans="1:7" ht="12.75">
      <c r="A180" s="70"/>
      <c r="B180" s="85">
        <v>85215</v>
      </c>
      <c r="C180" s="22" t="s">
        <v>58</v>
      </c>
      <c r="D180" s="23">
        <f>SUM(D182)</f>
        <v>75000</v>
      </c>
      <c r="E180" s="23">
        <f>SUM(E182)</f>
        <v>75000</v>
      </c>
      <c r="F180" s="23">
        <f>SUM(F182)</f>
        <v>64755</v>
      </c>
      <c r="G180" s="12">
        <f>F180/E180*100</f>
        <v>86.33999999999999</v>
      </c>
    </row>
    <row r="181" spans="1:7" ht="12.75">
      <c r="A181" s="70"/>
      <c r="B181" s="85"/>
      <c r="C181" s="25" t="s">
        <v>22</v>
      </c>
      <c r="D181" s="19"/>
      <c r="E181" s="19"/>
      <c r="F181" s="19"/>
      <c r="G181" s="17"/>
    </row>
    <row r="182" spans="1:7" ht="12.75">
      <c r="A182" s="70"/>
      <c r="B182" s="85"/>
      <c r="C182" s="25" t="s">
        <v>27</v>
      </c>
      <c r="D182" s="19">
        <v>75000</v>
      </c>
      <c r="E182" s="19">
        <v>75000</v>
      </c>
      <c r="F182" s="19">
        <v>64755</v>
      </c>
      <c r="G182" s="12">
        <f>F182/E182*100</f>
        <v>86.33999999999999</v>
      </c>
    </row>
    <row r="183" spans="1:7" ht="12.75">
      <c r="A183" s="70"/>
      <c r="B183" s="85">
        <v>85219</v>
      </c>
      <c r="C183" s="22" t="s">
        <v>59</v>
      </c>
      <c r="D183" s="23">
        <f>SUM(D185)</f>
        <v>229000</v>
      </c>
      <c r="E183" s="23">
        <f>SUM(E185)</f>
        <v>228916</v>
      </c>
      <c r="F183" s="23">
        <f>SUM(F185)</f>
        <v>215075</v>
      </c>
      <c r="G183" s="12">
        <f>F183/E183*100</f>
        <v>93.95367733142288</v>
      </c>
    </row>
    <row r="184" spans="1:7" ht="12.75">
      <c r="A184" s="70"/>
      <c r="B184" s="85"/>
      <c r="C184" s="25" t="s">
        <v>22</v>
      </c>
      <c r="D184" s="19"/>
      <c r="E184" s="19"/>
      <c r="F184" s="19"/>
      <c r="G184" s="17"/>
    </row>
    <row r="185" spans="1:7" ht="12.75">
      <c r="A185" s="70"/>
      <c r="B185" s="85"/>
      <c r="C185" s="25" t="s">
        <v>27</v>
      </c>
      <c r="D185" s="19">
        <v>229000</v>
      </c>
      <c r="E185" s="19">
        <v>228916</v>
      </c>
      <c r="F185" s="19">
        <v>215075</v>
      </c>
      <c r="G185" s="12">
        <f>F185/E185*100</f>
        <v>93.95367733142288</v>
      </c>
    </row>
    <row r="186" spans="1:7" ht="12.75">
      <c r="A186" s="70"/>
      <c r="B186" s="85"/>
      <c r="C186" s="25" t="s">
        <v>22</v>
      </c>
      <c r="D186" s="19"/>
      <c r="E186" s="19"/>
      <c r="F186" s="19"/>
      <c r="G186" s="17"/>
    </row>
    <row r="187" spans="1:7" ht="25.5">
      <c r="A187" s="70"/>
      <c r="B187" s="85"/>
      <c r="C187" s="25" t="s">
        <v>42</v>
      </c>
      <c r="D187" s="19">
        <v>195500</v>
      </c>
      <c r="E187" s="19">
        <v>196416</v>
      </c>
      <c r="F187" s="19">
        <v>189011</v>
      </c>
      <c r="G187" s="12">
        <f>F187/E187*100</f>
        <v>96.22994053437601</v>
      </c>
    </row>
    <row r="188" spans="1:7" ht="12.75">
      <c r="A188" s="70"/>
      <c r="B188" s="85">
        <v>85295</v>
      </c>
      <c r="C188" s="22" t="s">
        <v>32</v>
      </c>
      <c r="D188" s="23">
        <f>SUM(D190)</f>
        <v>0</v>
      </c>
      <c r="E188" s="23">
        <f>SUM(E190:E190)</f>
        <v>48935</v>
      </c>
      <c r="F188" s="23">
        <f>SUM(F190:F190)</f>
        <v>48935</v>
      </c>
      <c r="G188" s="12">
        <f>F188/E188*100</f>
        <v>100</v>
      </c>
    </row>
    <row r="189" spans="1:7" ht="12.75">
      <c r="A189" s="70"/>
      <c r="B189" s="85"/>
      <c r="C189" s="25" t="s">
        <v>22</v>
      </c>
      <c r="D189" s="19"/>
      <c r="E189" s="19"/>
      <c r="F189" s="19"/>
      <c r="G189" s="17"/>
    </row>
    <row r="190" spans="1:7" ht="12.75">
      <c r="A190" s="76"/>
      <c r="B190" s="85"/>
      <c r="C190" s="25" t="s">
        <v>27</v>
      </c>
      <c r="D190" s="19"/>
      <c r="E190" s="19">
        <v>48935</v>
      </c>
      <c r="F190" s="19">
        <v>48935</v>
      </c>
      <c r="G190" s="12">
        <f>F190/E190*100</f>
        <v>100</v>
      </c>
    </row>
    <row r="191" spans="1:7" ht="25.5">
      <c r="A191" s="14">
        <v>854</v>
      </c>
      <c r="B191" s="26"/>
      <c r="C191" s="27" t="s">
        <v>13</v>
      </c>
      <c r="D191" s="28">
        <f>SUM(D192+D203+D200+D197)</f>
        <v>198530</v>
      </c>
      <c r="E191" s="28">
        <f>SUM(E192+E203+E200+E197)</f>
        <v>275210</v>
      </c>
      <c r="F191" s="28">
        <f>SUM(F192+F203+F200+F197)</f>
        <v>256736</v>
      </c>
      <c r="G191" s="17">
        <f>F191/E191*100</f>
        <v>93.28730787398713</v>
      </c>
    </row>
    <row r="192" spans="1:7" ht="12.75">
      <c r="A192" s="82"/>
      <c r="B192" s="85">
        <v>85401</v>
      </c>
      <c r="C192" s="22" t="s">
        <v>60</v>
      </c>
      <c r="D192" s="23">
        <f>SUM(D194)</f>
        <v>195310</v>
      </c>
      <c r="E192" s="23">
        <f>SUM(E194)</f>
        <v>186062</v>
      </c>
      <c r="F192" s="23">
        <f>SUM(F194)</f>
        <v>167899</v>
      </c>
      <c r="G192" s="24">
        <f>F192/E192*100</f>
        <v>90.23820016983586</v>
      </c>
    </row>
    <row r="193" spans="1:7" ht="12.75">
      <c r="A193" s="93"/>
      <c r="B193" s="85"/>
      <c r="C193" s="25" t="s">
        <v>22</v>
      </c>
      <c r="D193" s="19"/>
      <c r="E193" s="19"/>
      <c r="F193" s="19"/>
      <c r="G193" s="17"/>
    </row>
    <row r="194" spans="1:7" ht="12.75">
      <c r="A194" s="93"/>
      <c r="B194" s="85"/>
      <c r="C194" s="25" t="s">
        <v>27</v>
      </c>
      <c r="D194" s="19">
        <v>195310</v>
      </c>
      <c r="E194" s="19">
        <v>186062</v>
      </c>
      <c r="F194" s="19">
        <v>167899</v>
      </c>
      <c r="G194" s="12">
        <f>F194/E194*100</f>
        <v>90.23820016983586</v>
      </c>
    </row>
    <row r="195" spans="1:7" ht="12.75">
      <c r="A195" s="93"/>
      <c r="B195" s="85"/>
      <c r="C195" s="25" t="s">
        <v>22</v>
      </c>
      <c r="D195" s="19"/>
      <c r="E195" s="19"/>
      <c r="F195" s="19"/>
      <c r="G195" s="12"/>
    </row>
    <row r="196" spans="1:7" ht="25.5">
      <c r="A196" s="93"/>
      <c r="B196" s="85"/>
      <c r="C196" s="25" t="s">
        <v>42</v>
      </c>
      <c r="D196" s="19">
        <v>171740</v>
      </c>
      <c r="E196" s="19">
        <v>159672</v>
      </c>
      <c r="F196" s="19">
        <v>143991</v>
      </c>
      <c r="G196" s="12">
        <f>F196/E196*100</f>
        <v>90.17924244701638</v>
      </c>
    </row>
    <row r="197" spans="1:7" ht="12.75">
      <c r="A197" s="93"/>
      <c r="B197" s="72">
        <v>85415</v>
      </c>
      <c r="C197" s="22" t="s">
        <v>96</v>
      </c>
      <c r="D197" s="23">
        <f>D199</f>
        <v>0</v>
      </c>
      <c r="E197" s="23">
        <f>E199</f>
        <v>85928</v>
      </c>
      <c r="F197" s="23">
        <f>F199</f>
        <v>85907</v>
      </c>
      <c r="G197" s="24">
        <f>F197/E197*100</f>
        <v>99.97556093473607</v>
      </c>
    </row>
    <row r="198" spans="1:7" ht="12.75">
      <c r="A198" s="93"/>
      <c r="B198" s="73"/>
      <c r="C198" s="25" t="s">
        <v>97</v>
      </c>
      <c r="D198" s="19"/>
      <c r="E198" s="19"/>
      <c r="F198" s="19"/>
      <c r="G198" s="12"/>
    </row>
    <row r="199" spans="1:7" ht="12.75">
      <c r="A199" s="93"/>
      <c r="B199" s="74"/>
      <c r="C199" s="25" t="s">
        <v>27</v>
      </c>
      <c r="D199" s="19"/>
      <c r="E199" s="19">
        <v>85928</v>
      </c>
      <c r="F199" s="19">
        <v>85907</v>
      </c>
      <c r="G199" s="12">
        <f>F199/E199*100</f>
        <v>99.97556093473607</v>
      </c>
    </row>
    <row r="200" spans="1:7" ht="25.5">
      <c r="A200" s="93"/>
      <c r="B200" s="29">
        <v>85446</v>
      </c>
      <c r="C200" s="25" t="s">
        <v>55</v>
      </c>
      <c r="D200" s="23">
        <f>SUM(D202)</f>
        <v>790</v>
      </c>
      <c r="E200" s="23">
        <f>SUM(E202)</f>
        <v>790</v>
      </c>
      <c r="F200" s="23">
        <f>SUM(F202)</f>
        <v>500</v>
      </c>
      <c r="G200" s="12">
        <f>F200/E200*100</f>
        <v>63.29113924050633</v>
      </c>
    </row>
    <row r="201" spans="1:7" ht="12.75">
      <c r="A201" s="94"/>
      <c r="B201" s="30"/>
      <c r="C201" s="32" t="s">
        <v>22</v>
      </c>
      <c r="D201" s="19"/>
      <c r="E201" s="19"/>
      <c r="F201" s="19"/>
      <c r="G201" s="12"/>
    </row>
    <row r="202" spans="1:7" ht="12.75">
      <c r="A202" s="94"/>
      <c r="B202" s="31"/>
      <c r="C202" s="32" t="s">
        <v>27</v>
      </c>
      <c r="D202" s="19">
        <v>790</v>
      </c>
      <c r="E202" s="19">
        <v>790</v>
      </c>
      <c r="F202" s="19">
        <v>500</v>
      </c>
      <c r="G202" s="12">
        <f>F202/E202*100</f>
        <v>63.29113924050633</v>
      </c>
    </row>
    <row r="203" spans="1:7" ht="12.75">
      <c r="A203" s="93"/>
      <c r="B203" s="73">
        <v>85495</v>
      </c>
      <c r="C203" s="22" t="s">
        <v>32</v>
      </c>
      <c r="D203" s="23">
        <f>SUM(D205)</f>
        <v>2430</v>
      </c>
      <c r="E203" s="23">
        <f>SUM(E205)</f>
        <v>2430</v>
      </c>
      <c r="F203" s="23">
        <f>SUM(F205)</f>
        <v>2430</v>
      </c>
      <c r="G203" s="12">
        <f>F203/E203*100</f>
        <v>100</v>
      </c>
    </row>
    <row r="204" spans="1:7" ht="12.75">
      <c r="A204" s="93"/>
      <c r="B204" s="73"/>
      <c r="C204" s="25" t="s">
        <v>22</v>
      </c>
      <c r="D204" s="19"/>
      <c r="E204" s="19"/>
      <c r="F204" s="19"/>
      <c r="G204" s="17"/>
    </row>
    <row r="205" spans="1:7" ht="12.75">
      <c r="A205" s="95"/>
      <c r="B205" s="74"/>
      <c r="C205" s="25" t="s">
        <v>27</v>
      </c>
      <c r="D205" s="19">
        <v>2430</v>
      </c>
      <c r="E205" s="19">
        <v>2430</v>
      </c>
      <c r="F205" s="19">
        <v>2430</v>
      </c>
      <c r="G205" s="12">
        <f>F205/E205*100</f>
        <v>100</v>
      </c>
    </row>
    <row r="206" spans="1:7" ht="25.5">
      <c r="A206" s="9">
        <v>900</v>
      </c>
      <c r="B206" s="29"/>
      <c r="C206" s="27" t="s">
        <v>14</v>
      </c>
      <c r="D206" s="28">
        <f>SUM(D207+D210+D213+D216+D219+D223)</f>
        <v>727000</v>
      </c>
      <c r="E206" s="28">
        <f>SUM(E207+E210+E213+E216+E219+E223)</f>
        <v>626115</v>
      </c>
      <c r="F206" s="28">
        <f>SUM(F207+F210+F213+F216+F219+F223)</f>
        <v>530012</v>
      </c>
      <c r="G206" s="17">
        <f>F206/E206*100</f>
        <v>84.65090278942367</v>
      </c>
    </row>
    <row r="207" spans="1:7" ht="25.5">
      <c r="A207" s="66"/>
      <c r="B207" s="29">
        <v>90001</v>
      </c>
      <c r="C207" s="32" t="s">
        <v>61</v>
      </c>
      <c r="D207" s="23">
        <f>SUM(D209)</f>
        <v>200000</v>
      </c>
      <c r="E207" s="23">
        <f>SUM(E209)</f>
        <v>87000</v>
      </c>
      <c r="F207" s="23">
        <f>SUM(F209)</f>
        <v>21130</v>
      </c>
      <c r="G207" s="12">
        <f>F207/E207*100</f>
        <v>24.28735632183908</v>
      </c>
    </row>
    <row r="208" spans="1:7" ht="12.75">
      <c r="A208" s="18"/>
      <c r="B208" s="30"/>
      <c r="C208" s="32" t="s">
        <v>22</v>
      </c>
      <c r="D208" s="19"/>
      <c r="E208" s="19"/>
      <c r="F208" s="19"/>
      <c r="G208" s="17"/>
    </row>
    <row r="209" spans="1:7" ht="12.75">
      <c r="A209" s="18"/>
      <c r="B209" s="31"/>
      <c r="C209" s="32" t="s">
        <v>34</v>
      </c>
      <c r="D209" s="19">
        <v>200000</v>
      </c>
      <c r="E209" s="19">
        <v>87000</v>
      </c>
      <c r="F209" s="19">
        <v>21130</v>
      </c>
      <c r="G209" s="12">
        <f>F209/E209*100</f>
        <v>24.28735632183908</v>
      </c>
    </row>
    <row r="210" spans="1:7" ht="12.75">
      <c r="A210" s="76"/>
      <c r="B210" s="74">
        <v>90002</v>
      </c>
      <c r="C210" s="22" t="s">
        <v>62</v>
      </c>
      <c r="D210" s="23">
        <f>SUM(D212)</f>
        <v>50000</v>
      </c>
      <c r="E210" s="23">
        <f>SUM(E212)</f>
        <v>29460</v>
      </c>
      <c r="F210" s="23">
        <f>SUM(F212)</f>
        <v>29460</v>
      </c>
      <c r="G210" s="12">
        <f>F210/E210*100</f>
        <v>100</v>
      </c>
    </row>
    <row r="211" spans="1:7" ht="12.75">
      <c r="A211" s="79"/>
      <c r="B211" s="85"/>
      <c r="C211" s="25" t="s">
        <v>22</v>
      </c>
      <c r="D211" s="19"/>
      <c r="E211" s="19"/>
      <c r="F211" s="19"/>
      <c r="G211" s="17"/>
    </row>
    <row r="212" spans="1:7" ht="12.75">
      <c r="A212" s="79"/>
      <c r="B212" s="85"/>
      <c r="C212" s="25" t="s">
        <v>27</v>
      </c>
      <c r="D212" s="19">
        <v>50000</v>
      </c>
      <c r="E212" s="19">
        <v>29460</v>
      </c>
      <c r="F212" s="19">
        <v>29460</v>
      </c>
      <c r="G212" s="12">
        <f>F212/E212*100</f>
        <v>100</v>
      </c>
    </row>
    <row r="213" spans="1:7" ht="12.75">
      <c r="A213" s="79"/>
      <c r="B213" s="85">
        <v>90003</v>
      </c>
      <c r="C213" s="22" t="s">
        <v>63</v>
      </c>
      <c r="D213" s="23">
        <f>SUM(D215)</f>
        <v>30000</v>
      </c>
      <c r="E213" s="23">
        <f>SUM(E215)</f>
        <v>30000</v>
      </c>
      <c r="F213" s="23">
        <f>SUM(F215)</f>
        <v>24614</v>
      </c>
      <c r="G213" s="12">
        <f>F213/E213*100</f>
        <v>82.04666666666667</v>
      </c>
    </row>
    <row r="214" spans="1:7" ht="12.75">
      <c r="A214" s="79"/>
      <c r="B214" s="85"/>
      <c r="C214" s="25" t="s">
        <v>22</v>
      </c>
      <c r="D214" s="19"/>
      <c r="E214" s="19"/>
      <c r="F214" s="19"/>
      <c r="G214" s="17"/>
    </row>
    <row r="215" spans="1:7" ht="12.75">
      <c r="A215" s="79"/>
      <c r="B215" s="85"/>
      <c r="C215" s="25" t="s">
        <v>27</v>
      </c>
      <c r="D215" s="19">
        <v>30000</v>
      </c>
      <c r="E215" s="19">
        <v>30000</v>
      </c>
      <c r="F215" s="19">
        <v>24614</v>
      </c>
      <c r="G215" s="12">
        <f>F215/E215*100</f>
        <v>82.04666666666667</v>
      </c>
    </row>
    <row r="216" spans="1:7" ht="25.5">
      <c r="A216" s="79"/>
      <c r="B216" s="85">
        <v>90004</v>
      </c>
      <c r="C216" s="22" t="s">
        <v>64</v>
      </c>
      <c r="D216" s="23">
        <f>SUM(D218)</f>
        <v>5000</v>
      </c>
      <c r="E216" s="23">
        <f>SUM(E218)</f>
        <v>5000</v>
      </c>
      <c r="F216" s="23">
        <f>SUM(F218)</f>
        <v>2413</v>
      </c>
      <c r="G216" s="12">
        <f>F216/E216*100</f>
        <v>48.26</v>
      </c>
    </row>
    <row r="217" spans="1:7" ht="12.75">
      <c r="A217" s="79"/>
      <c r="B217" s="85"/>
      <c r="C217" s="25" t="s">
        <v>22</v>
      </c>
      <c r="D217" s="19"/>
      <c r="E217" s="19"/>
      <c r="F217" s="19"/>
      <c r="G217" s="17"/>
    </row>
    <row r="218" spans="1:7" ht="12.75">
      <c r="A218" s="79"/>
      <c r="B218" s="72"/>
      <c r="C218" s="25" t="s">
        <v>27</v>
      </c>
      <c r="D218" s="19">
        <v>5000</v>
      </c>
      <c r="E218" s="19">
        <v>5000</v>
      </c>
      <c r="F218" s="19">
        <v>2413</v>
      </c>
      <c r="G218" s="12">
        <f>F218/E218*100</f>
        <v>48.26</v>
      </c>
    </row>
    <row r="219" spans="1:7" ht="12.75">
      <c r="A219" s="96"/>
      <c r="B219" s="72">
        <v>90015</v>
      </c>
      <c r="C219" s="36" t="s">
        <v>65</v>
      </c>
      <c r="D219" s="23">
        <f>SUM(D221+D222)</f>
        <v>398000</v>
      </c>
      <c r="E219" s="23">
        <f>SUM(E221+E222)</f>
        <v>430655</v>
      </c>
      <c r="F219" s="23">
        <f>SUM(F221+F222)</f>
        <v>413739</v>
      </c>
      <c r="G219" s="12">
        <f>F219/E219*100</f>
        <v>96.07202981504916</v>
      </c>
    </row>
    <row r="220" spans="1:7" ht="12.75">
      <c r="A220" s="96"/>
      <c r="B220" s="73"/>
      <c r="C220" s="32" t="s">
        <v>22</v>
      </c>
      <c r="D220" s="19"/>
      <c r="E220" s="19"/>
      <c r="F220" s="19"/>
      <c r="G220" s="17"/>
    </row>
    <row r="221" spans="1:7" ht="12.75">
      <c r="A221" s="96"/>
      <c r="B221" s="73"/>
      <c r="C221" s="32" t="s">
        <v>27</v>
      </c>
      <c r="D221" s="19">
        <v>350000</v>
      </c>
      <c r="E221" s="19">
        <v>396655</v>
      </c>
      <c r="F221" s="19">
        <v>391779</v>
      </c>
      <c r="G221" s="12">
        <f>F221/E221*100</f>
        <v>98.77072014723122</v>
      </c>
    </row>
    <row r="222" spans="1:7" ht="12.75">
      <c r="A222" s="96"/>
      <c r="B222" s="31"/>
      <c r="C222" s="32" t="s">
        <v>34</v>
      </c>
      <c r="D222" s="19">
        <v>48000</v>
      </c>
      <c r="E222" s="19">
        <v>34000</v>
      </c>
      <c r="F222" s="19">
        <v>21960</v>
      </c>
      <c r="G222" s="12"/>
    </row>
    <row r="223" spans="1:7" ht="12.75">
      <c r="A223" s="79"/>
      <c r="B223" s="74">
        <v>90095</v>
      </c>
      <c r="C223" s="22" t="s">
        <v>32</v>
      </c>
      <c r="D223" s="23">
        <f>D225</f>
        <v>44000</v>
      </c>
      <c r="E223" s="23">
        <f>E225</f>
        <v>44000</v>
      </c>
      <c r="F223" s="23">
        <f>F225</f>
        <v>38656</v>
      </c>
      <c r="G223" s="12">
        <f>F223/E223*100</f>
        <v>87.85454545454544</v>
      </c>
    </row>
    <row r="224" spans="1:7" ht="12.75">
      <c r="A224" s="79"/>
      <c r="B224" s="85"/>
      <c r="C224" s="25" t="s">
        <v>22</v>
      </c>
      <c r="D224" s="19"/>
      <c r="E224" s="19"/>
      <c r="F224" s="19"/>
      <c r="G224" s="17"/>
    </row>
    <row r="225" spans="1:7" ht="12.75">
      <c r="A225" s="79"/>
      <c r="B225" s="85"/>
      <c r="C225" s="25" t="s">
        <v>27</v>
      </c>
      <c r="D225" s="19">
        <v>44000</v>
      </c>
      <c r="E225" s="19">
        <v>44000</v>
      </c>
      <c r="F225" s="19">
        <v>38656</v>
      </c>
      <c r="G225" s="12">
        <f>F225/E225*100</f>
        <v>87.85454545454544</v>
      </c>
    </row>
    <row r="226" spans="1:7" ht="25.5">
      <c r="A226" s="14">
        <v>921</v>
      </c>
      <c r="B226" s="26"/>
      <c r="C226" s="27" t="s">
        <v>15</v>
      </c>
      <c r="D226" s="28">
        <f>SUM(D227+D231+D236)</f>
        <v>470821</v>
      </c>
      <c r="E226" s="28">
        <f>SUM(E227+E231+E236)</f>
        <v>874561</v>
      </c>
      <c r="F226" s="28">
        <f>SUM(F227+F231+F236)</f>
        <v>712104</v>
      </c>
      <c r="G226" s="17">
        <f>F226/E226*100</f>
        <v>81.42416595297527</v>
      </c>
    </row>
    <row r="227" spans="1:7" ht="25.5">
      <c r="A227" s="79"/>
      <c r="B227" s="85">
        <v>92109</v>
      </c>
      <c r="C227" s="22" t="s">
        <v>66</v>
      </c>
      <c r="D227" s="23">
        <f>SUM(D229:D230)</f>
        <v>250000</v>
      </c>
      <c r="E227" s="23">
        <f>SUM(E229:E230)</f>
        <v>627700</v>
      </c>
      <c r="F227" s="23">
        <f>SUM(F229:F230)</f>
        <v>467729</v>
      </c>
      <c r="G227" s="24">
        <f>F227/E227*100</f>
        <v>74.51473633901546</v>
      </c>
    </row>
    <row r="228" spans="1:7" ht="12.75">
      <c r="A228" s="79"/>
      <c r="B228" s="85"/>
      <c r="C228" s="25" t="s">
        <v>22</v>
      </c>
      <c r="D228" s="19"/>
      <c r="E228" s="19"/>
      <c r="F228" s="19"/>
      <c r="G228" s="17"/>
    </row>
    <row r="229" spans="1:7" ht="12.75">
      <c r="A229" s="79"/>
      <c r="B229" s="85"/>
      <c r="C229" s="32" t="s">
        <v>27</v>
      </c>
      <c r="D229" s="19"/>
      <c r="E229" s="19">
        <v>12700</v>
      </c>
      <c r="F229" s="19">
        <v>12589</v>
      </c>
      <c r="G229" s="17"/>
    </row>
    <row r="230" spans="1:7" ht="12.75">
      <c r="A230" s="79"/>
      <c r="B230" s="85"/>
      <c r="C230" s="25" t="s">
        <v>34</v>
      </c>
      <c r="D230" s="19">
        <v>250000</v>
      </c>
      <c r="E230" s="19">
        <v>615000</v>
      </c>
      <c r="F230" s="19">
        <v>455140</v>
      </c>
      <c r="G230" s="12">
        <f>F230/E230*100</f>
        <v>74.00650406504064</v>
      </c>
    </row>
    <row r="231" spans="1:7" ht="12.75">
      <c r="A231" s="79"/>
      <c r="B231" s="85">
        <v>92116</v>
      </c>
      <c r="C231" s="22" t="s">
        <v>67</v>
      </c>
      <c r="D231" s="23">
        <f>SUM(D233)</f>
        <v>185000</v>
      </c>
      <c r="E231" s="23">
        <f>SUM(E233)</f>
        <v>194300</v>
      </c>
      <c r="F231" s="23">
        <f>SUM(F233)</f>
        <v>194300</v>
      </c>
      <c r="G231" s="24">
        <f>F231/E231*100</f>
        <v>100</v>
      </c>
    </row>
    <row r="232" spans="1:7" ht="12.75">
      <c r="A232" s="79"/>
      <c r="B232" s="85"/>
      <c r="C232" s="25" t="s">
        <v>22</v>
      </c>
      <c r="D232" s="19"/>
      <c r="E232" s="19"/>
      <c r="F232" s="19"/>
      <c r="G232" s="17"/>
    </row>
    <row r="233" spans="1:7" ht="12.75">
      <c r="A233" s="79"/>
      <c r="B233" s="85"/>
      <c r="C233" s="25" t="s">
        <v>27</v>
      </c>
      <c r="D233" s="19">
        <v>185000</v>
      </c>
      <c r="E233" s="19">
        <v>194300</v>
      </c>
      <c r="F233" s="19">
        <v>194300</v>
      </c>
      <c r="G233" s="12">
        <f>F233/E233*100</f>
        <v>100</v>
      </c>
    </row>
    <row r="234" spans="1:7" ht="12.75">
      <c r="A234" s="79"/>
      <c r="B234" s="85"/>
      <c r="C234" s="25" t="s">
        <v>22</v>
      </c>
      <c r="D234" s="19"/>
      <c r="E234" s="19"/>
      <c r="F234" s="19"/>
      <c r="G234" s="12"/>
    </row>
    <row r="235" spans="1:7" ht="12.75">
      <c r="A235" s="79"/>
      <c r="B235" s="85"/>
      <c r="C235" s="25" t="s">
        <v>69</v>
      </c>
      <c r="D235" s="19">
        <v>185000</v>
      </c>
      <c r="E235" s="19">
        <v>194300</v>
      </c>
      <c r="F235" s="19">
        <v>194300</v>
      </c>
      <c r="G235" s="12">
        <f>F235/E235*100</f>
        <v>100</v>
      </c>
    </row>
    <row r="236" spans="1:7" ht="12.75">
      <c r="A236" s="79"/>
      <c r="B236" s="85">
        <v>92195</v>
      </c>
      <c r="C236" s="22" t="s">
        <v>32</v>
      </c>
      <c r="D236" s="23">
        <f>SUM(D238)</f>
        <v>35821</v>
      </c>
      <c r="E236" s="23">
        <f>SUM(E238)</f>
        <v>52561</v>
      </c>
      <c r="F236" s="23">
        <f>SUM(F238)</f>
        <v>50075</v>
      </c>
      <c r="G236" s="24">
        <f>F236/E236*100</f>
        <v>95.27025741519377</v>
      </c>
    </row>
    <row r="237" spans="1:7" ht="12.75">
      <c r="A237" s="79"/>
      <c r="B237" s="85"/>
      <c r="C237" s="25" t="s">
        <v>22</v>
      </c>
      <c r="D237" s="19"/>
      <c r="E237" s="19"/>
      <c r="F237" s="19"/>
      <c r="G237" s="17"/>
    </row>
    <row r="238" spans="1:7" ht="12.75">
      <c r="A238" s="79"/>
      <c r="B238" s="85"/>
      <c r="C238" s="25" t="s">
        <v>27</v>
      </c>
      <c r="D238" s="19">
        <v>35821</v>
      </c>
      <c r="E238" s="19">
        <v>52561</v>
      </c>
      <c r="F238" s="19">
        <v>50075</v>
      </c>
      <c r="G238" s="12">
        <f>F238/E238*100</f>
        <v>95.27025741519377</v>
      </c>
    </row>
    <row r="239" spans="1:7" ht="12.75">
      <c r="A239" s="79"/>
      <c r="B239" s="85"/>
      <c r="C239" s="25" t="s">
        <v>22</v>
      </c>
      <c r="D239" s="19"/>
      <c r="E239" s="19"/>
      <c r="F239" s="19"/>
      <c r="G239" s="12"/>
    </row>
    <row r="240" spans="1:7" ht="25.5">
      <c r="A240" s="79"/>
      <c r="B240" s="85"/>
      <c r="C240" s="25" t="s">
        <v>42</v>
      </c>
      <c r="D240" s="19">
        <v>1200</v>
      </c>
      <c r="E240" s="19">
        <v>26412</v>
      </c>
      <c r="F240" s="19">
        <v>26387</v>
      </c>
      <c r="G240" s="12">
        <f>F240/E240*100</f>
        <v>99.90534605482357</v>
      </c>
    </row>
    <row r="241" spans="1:7" ht="12.75">
      <c r="A241" s="14">
        <v>926</v>
      </c>
      <c r="B241" s="26"/>
      <c r="C241" s="27" t="s">
        <v>16</v>
      </c>
      <c r="D241" s="28">
        <f>D242+D245</f>
        <v>60000</v>
      </c>
      <c r="E241" s="28">
        <f>E242+E245</f>
        <v>99400</v>
      </c>
      <c r="F241" s="28">
        <f>F242+F245</f>
        <v>98088</v>
      </c>
      <c r="G241" s="17">
        <f>F241/E241*100</f>
        <v>98.68008048289738</v>
      </c>
    </row>
    <row r="242" spans="1:7" ht="12.75">
      <c r="A242" s="82"/>
      <c r="B242" s="72">
        <v>92601</v>
      </c>
      <c r="C242" s="22" t="s">
        <v>100</v>
      </c>
      <c r="D242" s="23">
        <f>D244</f>
        <v>0</v>
      </c>
      <c r="E242" s="23">
        <f>E244</f>
        <v>39400</v>
      </c>
      <c r="F242" s="23">
        <f>F244</f>
        <v>38088</v>
      </c>
      <c r="G242" s="24">
        <f>F242/E242*100</f>
        <v>96.67005076142132</v>
      </c>
    </row>
    <row r="243" spans="1:7" ht="12.75">
      <c r="A243" s="70"/>
      <c r="B243" s="73"/>
      <c r="C243" s="25" t="s">
        <v>22</v>
      </c>
      <c r="D243" s="19"/>
      <c r="E243" s="19"/>
      <c r="F243" s="19"/>
      <c r="G243" s="12"/>
    </row>
    <row r="244" spans="1:7" ht="12.75">
      <c r="A244" s="70"/>
      <c r="B244" s="74"/>
      <c r="C244" s="25" t="s">
        <v>27</v>
      </c>
      <c r="D244" s="19"/>
      <c r="E244" s="19">
        <v>39400</v>
      </c>
      <c r="F244" s="19">
        <v>38088</v>
      </c>
      <c r="G244" s="12">
        <f>F244/E244*100</f>
        <v>96.67005076142132</v>
      </c>
    </row>
    <row r="245" spans="1:7" ht="25.5">
      <c r="A245" s="70"/>
      <c r="B245" s="85">
        <v>92605</v>
      </c>
      <c r="C245" s="22" t="s">
        <v>68</v>
      </c>
      <c r="D245" s="23">
        <f>D247</f>
        <v>60000</v>
      </c>
      <c r="E245" s="23">
        <f>E247</f>
        <v>60000</v>
      </c>
      <c r="F245" s="23">
        <f>F247</f>
        <v>60000</v>
      </c>
      <c r="G245" s="24">
        <f>F245/E245*100</f>
        <v>100</v>
      </c>
    </row>
    <row r="246" spans="1:7" ht="12.75">
      <c r="A246" s="70"/>
      <c r="B246" s="85"/>
      <c r="C246" s="25" t="s">
        <v>22</v>
      </c>
      <c r="D246" s="19"/>
      <c r="E246" s="19"/>
      <c r="F246" s="19"/>
      <c r="G246" s="12"/>
    </row>
    <row r="247" spans="1:7" ht="12.75">
      <c r="A247" s="70"/>
      <c r="B247" s="85"/>
      <c r="C247" s="25" t="s">
        <v>27</v>
      </c>
      <c r="D247" s="19">
        <v>60000</v>
      </c>
      <c r="E247" s="19">
        <v>60000</v>
      </c>
      <c r="F247" s="19">
        <v>60000</v>
      </c>
      <c r="G247" s="12">
        <f>F247/E247*100</f>
        <v>100</v>
      </c>
    </row>
    <row r="248" spans="1:7" ht="12.75">
      <c r="A248" s="70"/>
      <c r="B248" s="85"/>
      <c r="C248" s="25" t="s">
        <v>22</v>
      </c>
      <c r="D248" s="19"/>
      <c r="E248" s="19"/>
      <c r="F248" s="19"/>
      <c r="G248" s="12"/>
    </row>
    <row r="249" spans="1:7" ht="13.5" thickBot="1">
      <c r="A249" s="100"/>
      <c r="B249" s="72"/>
      <c r="C249" s="37" t="s">
        <v>69</v>
      </c>
      <c r="D249" s="38">
        <v>60000</v>
      </c>
      <c r="E249" s="38">
        <v>60000</v>
      </c>
      <c r="F249" s="38">
        <v>60000</v>
      </c>
      <c r="G249" s="12">
        <f>F249/E249*100</f>
        <v>100</v>
      </c>
    </row>
    <row r="250" spans="1:7" ht="13.5" thickBot="1">
      <c r="A250" s="97" t="s">
        <v>70</v>
      </c>
      <c r="B250" s="98"/>
      <c r="C250" s="99"/>
      <c r="D250" s="39">
        <f>SUM(D241+D226+D206+D191+D171+D159+D119+D115+D112+D88+D66+D54+D44+D21+D11+D105)</f>
        <v>11924725</v>
      </c>
      <c r="E250" s="39">
        <f>SUM(E241+E226+E206+E191+E171+E159+E119+E115+E112+E88+E66+E54+E44+E21+E11+E105)</f>
        <v>17307877</v>
      </c>
      <c r="F250" s="39">
        <f>SUM(F241+F226+F206+F191+F171+F159+F119+F115+F112+F88+F66+F54+F44+F21+F11+F105)</f>
        <v>16478572</v>
      </c>
      <c r="G250" s="41">
        <f>F250/E250*100</f>
        <v>95.2085111305101</v>
      </c>
    </row>
    <row r="251" spans="1:7" ht="12.75">
      <c r="A251" s="76" t="s">
        <v>71</v>
      </c>
      <c r="B251" s="76"/>
      <c r="C251" s="76"/>
      <c r="D251" s="76"/>
      <c r="E251" s="76"/>
      <c r="F251" s="76"/>
      <c r="G251" s="76"/>
    </row>
    <row r="252" spans="1:7" ht="12.75">
      <c r="A252" s="14">
        <v>710</v>
      </c>
      <c r="B252" s="26"/>
      <c r="C252" s="15" t="s">
        <v>7</v>
      </c>
      <c r="D252" s="16">
        <f>SUM(D253)</f>
        <v>20000</v>
      </c>
      <c r="E252" s="16">
        <f>SUM(E253)</f>
        <v>20000</v>
      </c>
      <c r="F252" s="16">
        <f>SUM(F253)</f>
        <v>20000</v>
      </c>
      <c r="G252" s="17">
        <f>F252/E252*100</f>
        <v>100</v>
      </c>
    </row>
    <row r="253" spans="1:7" ht="12.75">
      <c r="A253" s="79"/>
      <c r="B253" s="85">
        <v>71035</v>
      </c>
      <c r="C253" s="35" t="s">
        <v>40</v>
      </c>
      <c r="D253" s="23">
        <f>SUM(D255)</f>
        <v>20000</v>
      </c>
      <c r="E253" s="23">
        <f>SUM(E255)</f>
        <v>20000</v>
      </c>
      <c r="F253" s="23">
        <f>SUM(F255)</f>
        <v>20000</v>
      </c>
      <c r="G253" s="12">
        <f>F253/E253*100</f>
        <v>100</v>
      </c>
    </row>
    <row r="254" spans="1:7" ht="12.75">
      <c r="A254" s="79"/>
      <c r="B254" s="85"/>
      <c r="C254" s="10" t="s">
        <v>22</v>
      </c>
      <c r="D254" s="11"/>
      <c r="E254" s="11"/>
      <c r="F254" s="11"/>
      <c r="G254" s="17"/>
    </row>
    <row r="255" spans="1:7" ht="12.75">
      <c r="A255" s="79"/>
      <c r="B255" s="85"/>
      <c r="C255" s="10" t="s">
        <v>27</v>
      </c>
      <c r="D255" s="11">
        <v>20000</v>
      </c>
      <c r="E255" s="11">
        <v>20000</v>
      </c>
      <c r="F255" s="11">
        <v>20000</v>
      </c>
      <c r="G255" s="12">
        <f aca="true" t="shared" si="2" ref="G255:G261">F255/E255*100</f>
        <v>100</v>
      </c>
    </row>
    <row r="256" spans="1:7" ht="25.5">
      <c r="A256" s="14">
        <v>754</v>
      </c>
      <c r="B256" s="26"/>
      <c r="C256" s="15" t="s">
        <v>9</v>
      </c>
      <c r="D256" s="16">
        <f>SUM(D257)</f>
        <v>10247</v>
      </c>
      <c r="E256" s="16">
        <f>SUM(E257)</f>
        <v>10247</v>
      </c>
      <c r="F256" s="16">
        <f>SUM(F257)</f>
        <v>10247</v>
      </c>
      <c r="G256" s="12">
        <f t="shared" si="2"/>
        <v>100</v>
      </c>
    </row>
    <row r="257" spans="1:7" ht="12.75">
      <c r="A257" s="82"/>
      <c r="B257" s="72">
        <v>75414</v>
      </c>
      <c r="C257" s="35" t="s">
        <v>46</v>
      </c>
      <c r="D257" s="42">
        <f>SUM(D259)</f>
        <v>10247</v>
      </c>
      <c r="E257" s="42">
        <f>SUM(E259)</f>
        <v>10247</v>
      </c>
      <c r="F257" s="42">
        <f>SUM(F259)</f>
        <v>10247</v>
      </c>
      <c r="G257" s="12">
        <f t="shared" si="2"/>
        <v>100</v>
      </c>
    </row>
    <row r="258" spans="1:7" ht="12.75">
      <c r="A258" s="81"/>
      <c r="B258" s="73"/>
      <c r="C258" s="43" t="s">
        <v>22</v>
      </c>
      <c r="D258" s="11"/>
      <c r="E258" s="11"/>
      <c r="F258" s="11"/>
      <c r="G258" s="12"/>
    </row>
    <row r="259" spans="1:7" ht="12.75">
      <c r="A259" s="81"/>
      <c r="B259" s="73"/>
      <c r="C259" s="25" t="s">
        <v>27</v>
      </c>
      <c r="D259" s="11">
        <v>10247</v>
      </c>
      <c r="E259" s="11">
        <v>10247</v>
      </c>
      <c r="F259" s="11">
        <v>10247</v>
      </c>
      <c r="G259" s="12">
        <f t="shared" si="2"/>
        <v>100</v>
      </c>
    </row>
    <row r="260" spans="1:7" ht="12.75">
      <c r="A260" s="81"/>
      <c r="B260" s="73"/>
      <c r="C260" s="43" t="s">
        <v>22</v>
      </c>
      <c r="D260" s="11"/>
      <c r="E260" s="11"/>
      <c r="F260" s="11"/>
      <c r="G260" s="12"/>
    </row>
    <row r="261" spans="1:7" ht="26.25" thickBot="1">
      <c r="A261" s="100"/>
      <c r="B261" s="101"/>
      <c r="C261" s="25" t="s">
        <v>42</v>
      </c>
      <c r="D261" s="44">
        <v>9747</v>
      </c>
      <c r="E261" s="44">
        <v>9747</v>
      </c>
      <c r="F261" s="44">
        <v>9747</v>
      </c>
      <c r="G261" s="12">
        <f t="shared" si="2"/>
        <v>100</v>
      </c>
    </row>
    <row r="262" spans="1:7" ht="12.75">
      <c r="A262" s="18"/>
      <c r="B262" s="45"/>
      <c r="C262" s="46"/>
      <c r="D262" s="47"/>
      <c r="E262" s="47"/>
      <c r="F262" s="47"/>
      <c r="G262" s="48"/>
    </row>
    <row r="263" spans="1:7" ht="26.25" thickBot="1">
      <c r="A263" s="49"/>
      <c r="B263" s="50"/>
      <c r="C263" s="51"/>
      <c r="D263" s="52" t="s">
        <v>72</v>
      </c>
      <c r="E263" s="53"/>
      <c r="F263" s="53"/>
      <c r="G263" s="54"/>
    </row>
    <row r="264" spans="1:7" ht="12.75">
      <c r="A264" s="13">
        <v>750</v>
      </c>
      <c r="B264" s="31"/>
      <c r="C264" s="6" t="s">
        <v>8</v>
      </c>
      <c r="D264" s="7">
        <f>D265</f>
        <v>58589</v>
      </c>
      <c r="E264" s="7">
        <f>E265</f>
        <v>60799</v>
      </c>
      <c r="F264" s="7">
        <f>F265</f>
        <v>60799</v>
      </c>
      <c r="G264" s="8">
        <f>F264/E264*100</f>
        <v>100</v>
      </c>
    </row>
    <row r="265" spans="1:7" ht="12.75">
      <c r="A265" s="79"/>
      <c r="B265" s="72">
        <v>75011</v>
      </c>
      <c r="C265" s="35" t="s">
        <v>41</v>
      </c>
      <c r="D265" s="23">
        <f>SUM(D267)</f>
        <v>58589</v>
      </c>
      <c r="E265" s="23">
        <f>SUM(E267)</f>
        <v>60799</v>
      </c>
      <c r="F265" s="23">
        <f>SUM(F267)</f>
        <v>60799</v>
      </c>
      <c r="G265" s="24">
        <f>F265/E265*100</f>
        <v>100</v>
      </c>
    </row>
    <row r="266" spans="1:7" ht="12.75">
      <c r="A266" s="79"/>
      <c r="B266" s="73"/>
      <c r="C266" s="10" t="s">
        <v>22</v>
      </c>
      <c r="D266" s="16"/>
      <c r="E266" s="16"/>
      <c r="F266" s="16"/>
      <c r="G266" s="17"/>
    </row>
    <row r="267" spans="1:7" ht="12.75">
      <c r="A267" s="79"/>
      <c r="B267" s="73"/>
      <c r="C267" s="10" t="s">
        <v>27</v>
      </c>
      <c r="D267" s="11">
        <f>D269</f>
        <v>58589</v>
      </c>
      <c r="E267" s="11">
        <f>E269</f>
        <v>60799</v>
      </c>
      <c r="F267" s="11">
        <f>F269</f>
        <v>60799</v>
      </c>
      <c r="G267" s="12">
        <f>F267/E267*100</f>
        <v>100</v>
      </c>
    </row>
    <row r="268" spans="1:7" ht="12.75">
      <c r="A268" s="79"/>
      <c r="B268" s="73"/>
      <c r="C268" s="10" t="s">
        <v>22</v>
      </c>
      <c r="D268" s="16"/>
      <c r="E268" s="16"/>
      <c r="F268" s="16"/>
      <c r="G268" s="12"/>
    </row>
    <row r="269" spans="1:7" ht="26.25" thickBot="1">
      <c r="A269" s="79"/>
      <c r="B269" s="74"/>
      <c r="C269" s="10" t="s">
        <v>42</v>
      </c>
      <c r="D269" s="11">
        <v>58589</v>
      </c>
      <c r="E269" s="11">
        <v>60799</v>
      </c>
      <c r="F269" s="11">
        <v>60799</v>
      </c>
      <c r="G269" s="12">
        <f>F269/E269*100</f>
        <v>100</v>
      </c>
    </row>
    <row r="270" spans="1:7" ht="12.75">
      <c r="A270" s="75">
        <v>751</v>
      </c>
      <c r="B270" s="108"/>
      <c r="C270" s="109" t="s">
        <v>17</v>
      </c>
      <c r="D270" s="102">
        <f>SUM(D274+D279+D284)</f>
        <v>1531</v>
      </c>
      <c r="E270" s="102">
        <f>SUM(E274+E279+E284)</f>
        <v>48855</v>
      </c>
      <c r="F270" s="102">
        <f>SUM(F274+F279+F284)</f>
        <v>48045</v>
      </c>
      <c r="G270" s="105">
        <f>F270/E270*100</f>
        <v>98.34203254528707</v>
      </c>
    </row>
    <row r="271" spans="1:7" ht="12.75">
      <c r="A271" s="70"/>
      <c r="B271" s="73"/>
      <c r="C271" s="110"/>
      <c r="D271" s="103"/>
      <c r="E271" s="103"/>
      <c r="F271" s="103"/>
      <c r="G271" s="106"/>
    </row>
    <row r="272" spans="1:7" ht="12.75">
      <c r="A272" s="70"/>
      <c r="B272" s="73"/>
      <c r="C272" s="110"/>
      <c r="D272" s="103"/>
      <c r="E272" s="103"/>
      <c r="F272" s="103"/>
      <c r="G272" s="106"/>
    </row>
    <row r="273" spans="1:7" ht="13.5" thickBot="1">
      <c r="A273" s="70"/>
      <c r="B273" s="101"/>
      <c r="C273" s="111"/>
      <c r="D273" s="104"/>
      <c r="E273" s="104"/>
      <c r="F273" s="104"/>
      <c r="G273" s="107"/>
    </row>
    <row r="274" spans="1:7" ht="38.25">
      <c r="A274" s="70"/>
      <c r="B274" s="74">
        <v>75101</v>
      </c>
      <c r="C274" s="56" t="s">
        <v>73</v>
      </c>
      <c r="D274" s="23">
        <f>SUM(D276)</f>
        <v>1531</v>
      </c>
      <c r="E274" s="23">
        <f>SUM(E276)</f>
        <v>1531</v>
      </c>
      <c r="F274" s="23">
        <f>SUM(F276)</f>
        <v>1531</v>
      </c>
      <c r="G274" s="24">
        <f>F274/E274*100</f>
        <v>100</v>
      </c>
    </row>
    <row r="275" spans="1:7" ht="12.75">
      <c r="A275" s="70"/>
      <c r="B275" s="85"/>
      <c r="C275" s="10" t="s">
        <v>22</v>
      </c>
      <c r="D275" s="11"/>
      <c r="E275" s="11"/>
      <c r="F275" s="11"/>
      <c r="G275" s="17"/>
    </row>
    <row r="276" spans="1:7" ht="12.75">
      <c r="A276" s="70"/>
      <c r="B276" s="85"/>
      <c r="C276" s="10" t="s">
        <v>27</v>
      </c>
      <c r="D276" s="11">
        <v>1531</v>
      </c>
      <c r="E276" s="11">
        <v>1531</v>
      </c>
      <c r="F276" s="11">
        <v>1531</v>
      </c>
      <c r="G276" s="12">
        <f>F276/E276*100</f>
        <v>100</v>
      </c>
    </row>
    <row r="277" spans="1:7" ht="12.75">
      <c r="A277" s="70"/>
      <c r="B277" s="85"/>
      <c r="C277" s="10" t="s">
        <v>22</v>
      </c>
      <c r="D277" s="11"/>
      <c r="E277" s="11"/>
      <c r="F277" s="11"/>
      <c r="G277" s="12"/>
    </row>
    <row r="278" spans="1:7" ht="25.5">
      <c r="A278" s="70"/>
      <c r="B278" s="85"/>
      <c r="C278" s="25" t="s">
        <v>42</v>
      </c>
      <c r="D278" s="11">
        <v>251</v>
      </c>
      <c r="E278" s="11">
        <v>1531</v>
      </c>
      <c r="F278" s="11">
        <v>1531</v>
      </c>
      <c r="G278" s="12">
        <f>F278/E278*100</f>
        <v>100</v>
      </c>
    </row>
    <row r="279" spans="1:7" ht="12.75">
      <c r="A279" s="70"/>
      <c r="B279" s="85">
        <v>75108</v>
      </c>
      <c r="C279" s="64" t="s">
        <v>84</v>
      </c>
      <c r="D279" s="23">
        <f>SUM(D281)</f>
        <v>0</v>
      </c>
      <c r="E279" s="23">
        <f>SUM(E281)</f>
        <v>18783</v>
      </c>
      <c r="F279" s="23">
        <f>SUM(F281)</f>
        <v>18648</v>
      </c>
      <c r="G279" s="24">
        <f>F279/E279*100</f>
        <v>99.28126497364637</v>
      </c>
    </row>
    <row r="280" spans="1:7" ht="12.75">
      <c r="A280" s="70"/>
      <c r="B280" s="85"/>
      <c r="C280" s="10" t="s">
        <v>22</v>
      </c>
      <c r="D280" s="11"/>
      <c r="E280" s="11"/>
      <c r="F280" s="11"/>
      <c r="G280" s="17"/>
    </row>
    <row r="281" spans="1:7" ht="12.75">
      <c r="A281" s="70"/>
      <c r="B281" s="85"/>
      <c r="C281" s="10" t="s">
        <v>27</v>
      </c>
      <c r="D281" s="11"/>
      <c r="E281" s="11">
        <v>18783</v>
      </c>
      <c r="F281" s="11">
        <v>18648</v>
      </c>
      <c r="G281" s="12">
        <f>F281/E281*100</f>
        <v>99.28126497364637</v>
      </c>
    </row>
    <row r="282" spans="1:7" ht="12.75">
      <c r="A282" s="70"/>
      <c r="B282" s="85"/>
      <c r="C282" s="10" t="s">
        <v>22</v>
      </c>
      <c r="D282" s="11"/>
      <c r="E282" s="11"/>
      <c r="F282" s="11"/>
      <c r="G282" s="12"/>
    </row>
    <row r="283" spans="1:7" ht="25.5">
      <c r="A283" s="70"/>
      <c r="B283" s="85"/>
      <c r="C283" s="25" t="s">
        <v>42</v>
      </c>
      <c r="D283" s="11"/>
      <c r="E283" s="11">
        <v>4722</v>
      </c>
      <c r="F283" s="11">
        <v>4722</v>
      </c>
      <c r="G283" s="12">
        <f>F283/E283*100</f>
        <v>100</v>
      </c>
    </row>
    <row r="284" spans="1:7" ht="25.5">
      <c r="A284" s="70"/>
      <c r="B284" s="72">
        <v>75107</v>
      </c>
      <c r="C284" s="65" t="s">
        <v>94</v>
      </c>
      <c r="D284" s="42">
        <f>D286</f>
        <v>0</v>
      </c>
      <c r="E284" s="42">
        <f>E286</f>
        <v>28541</v>
      </c>
      <c r="F284" s="42">
        <f>F286</f>
        <v>27866</v>
      </c>
      <c r="G284" s="24">
        <f>F284/E284*100</f>
        <v>97.6349812550366</v>
      </c>
    </row>
    <row r="285" spans="1:7" ht="12.75">
      <c r="A285" s="70"/>
      <c r="B285" s="73"/>
      <c r="C285" s="10" t="s">
        <v>22</v>
      </c>
      <c r="D285" s="11"/>
      <c r="E285" s="11"/>
      <c r="F285" s="11"/>
      <c r="G285" s="12"/>
    </row>
    <row r="286" spans="1:7" ht="12.75">
      <c r="A286" s="70"/>
      <c r="B286" s="73"/>
      <c r="C286" s="10" t="s">
        <v>27</v>
      </c>
      <c r="D286" s="11"/>
      <c r="E286" s="11">
        <v>28541</v>
      </c>
      <c r="F286" s="11">
        <v>27866</v>
      </c>
      <c r="G286" s="12">
        <f>F286/E286*100</f>
        <v>97.6349812550366</v>
      </c>
    </row>
    <row r="287" spans="1:7" ht="12.75">
      <c r="A287" s="70"/>
      <c r="B287" s="73"/>
      <c r="C287" s="10" t="s">
        <v>22</v>
      </c>
      <c r="D287" s="11"/>
      <c r="E287" s="11"/>
      <c r="F287" s="11"/>
      <c r="G287" s="12"/>
    </row>
    <row r="288" spans="1:7" ht="25.5">
      <c r="A288" s="76"/>
      <c r="B288" s="74"/>
      <c r="C288" s="10" t="s">
        <v>42</v>
      </c>
      <c r="D288" s="11"/>
      <c r="E288" s="11">
        <v>7387</v>
      </c>
      <c r="F288" s="11">
        <v>7387</v>
      </c>
      <c r="G288" s="12">
        <f>F288/E288*100</f>
        <v>100</v>
      </c>
    </row>
    <row r="289" spans="1:7" ht="12.75">
      <c r="A289" s="14">
        <v>852</v>
      </c>
      <c r="B289" s="26"/>
      <c r="C289" s="15" t="s">
        <v>82</v>
      </c>
      <c r="D289" s="16">
        <f>SUM(D301+D296+D290)</f>
        <v>793608</v>
      </c>
      <c r="E289" s="16">
        <f>SUM(E301+E296+E290)</f>
        <v>1135273</v>
      </c>
      <c r="F289" s="16">
        <f>SUM(F301+F296+F290)</f>
        <v>1090849</v>
      </c>
      <c r="G289" s="17">
        <f>F289/E289*100</f>
        <v>96.0869323942347</v>
      </c>
    </row>
    <row r="290" spans="1:7" ht="51">
      <c r="A290" s="82"/>
      <c r="B290" s="72">
        <v>85212</v>
      </c>
      <c r="C290" s="63" t="s">
        <v>102</v>
      </c>
      <c r="D290" s="42">
        <f>D292+D295</f>
        <v>717048</v>
      </c>
      <c r="E290" s="42">
        <f>E292+E295</f>
        <v>1050503</v>
      </c>
      <c r="F290" s="42">
        <f>F292+F295</f>
        <v>1015651</v>
      </c>
      <c r="G290" s="24">
        <f>F290/E290*100</f>
        <v>96.68235121651247</v>
      </c>
    </row>
    <row r="291" spans="1:7" ht="12.75">
      <c r="A291" s="70"/>
      <c r="B291" s="73"/>
      <c r="C291" s="10" t="s">
        <v>22</v>
      </c>
      <c r="D291" s="16"/>
      <c r="E291" s="16"/>
      <c r="F291" s="16"/>
      <c r="G291" s="17"/>
    </row>
    <row r="292" spans="1:7" ht="12.75">
      <c r="A292" s="70"/>
      <c r="B292" s="73"/>
      <c r="C292" s="10" t="s">
        <v>27</v>
      </c>
      <c r="D292" s="11">
        <v>717048</v>
      </c>
      <c r="E292" s="11">
        <v>1050503</v>
      </c>
      <c r="F292" s="11">
        <v>1015651</v>
      </c>
      <c r="G292" s="12">
        <f>F292/E292*100</f>
        <v>96.68235121651247</v>
      </c>
    </row>
    <row r="293" spans="1:7" ht="12.75">
      <c r="A293" s="70"/>
      <c r="B293" s="73"/>
      <c r="C293" s="10" t="s">
        <v>22</v>
      </c>
      <c r="D293" s="16"/>
      <c r="E293" s="16"/>
      <c r="F293" s="16"/>
      <c r="G293" s="12"/>
    </row>
    <row r="294" spans="1:7" ht="25.5">
      <c r="A294" s="70"/>
      <c r="B294" s="73"/>
      <c r="C294" s="10" t="s">
        <v>42</v>
      </c>
      <c r="D294" s="11"/>
      <c r="E294" s="11">
        <v>30341</v>
      </c>
      <c r="F294" s="11">
        <v>24948</v>
      </c>
      <c r="G294" s="12">
        <f>F294/E294*100</f>
        <v>82.22537160937345</v>
      </c>
    </row>
    <row r="295" spans="1:7" ht="12.75">
      <c r="A295" s="76"/>
      <c r="B295" s="74"/>
      <c r="C295" s="25" t="s">
        <v>34</v>
      </c>
      <c r="D295" s="11"/>
      <c r="E295" s="11"/>
      <c r="F295" s="11"/>
      <c r="G295" s="12"/>
    </row>
    <row r="296" spans="1:7" ht="76.5">
      <c r="A296" s="82"/>
      <c r="B296" s="72">
        <v>85213</v>
      </c>
      <c r="C296" s="57" t="s">
        <v>103</v>
      </c>
      <c r="D296" s="23">
        <f>SUM(D298)</f>
        <v>6470</v>
      </c>
      <c r="E296" s="23">
        <f>SUM(E298)</f>
        <v>6470</v>
      </c>
      <c r="F296" s="23">
        <f>SUM(F298)</f>
        <v>6470</v>
      </c>
      <c r="G296" s="24">
        <f>F296/E296*100</f>
        <v>100</v>
      </c>
    </row>
    <row r="297" spans="1:7" ht="12.75">
      <c r="A297" s="70"/>
      <c r="B297" s="73"/>
      <c r="C297" s="10" t="s">
        <v>22</v>
      </c>
      <c r="D297" s="16"/>
      <c r="E297" s="16"/>
      <c r="F297" s="16"/>
      <c r="G297" s="17"/>
    </row>
    <row r="298" spans="1:7" ht="12.75">
      <c r="A298" s="70"/>
      <c r="B298" s="73"/>
      <c r="C298" s="10" t="s">
        <v>27</v>
      </c>
      <c r="D298" s="11">
        <v>6470</v>
      </c>
      <c r="E298" s="11">
        <v>6470</v>
      </c>
      <c r="F298" s="11">
        <v>6470</v>
      </c>
      <c r="G298" s="12">
        <f>F298/E298*100</f>
        <v>100</v>
      </c>
    </row>
    <row r="299" spans="1:7" ht="12.75">
      <c r="A299" s="70"/>
      <c r="B299" s="73"/>
      <c r="C299" s="10" t="s">
        <v>22</v>
      </c>
      <c r="D299" s="16"/>
      <c r="E299" s="16"/>
      <c r="F299" s="16"/>
      <c r="G299" s="12"/>
    </row>
    <row r="300" spans="1:7" ht="25.5">
      <c r="A300" s="70"/>
      <c r="B300" s="74"/>
      <c r="C300" s="25" t="s">
        <v>42</v>
      </c>
      <c r="D300" s="11">
        <v>6470</v>
      </c>
      <c r="E300" s="11">
        <v>6470</v>
      </c>
      <c r="F300" s="11">
        <v>6470</v>
      </c>
      <c r="G300" s="12">
        <f>F300/E300*100</f>
        <v>100</v>
      </c>
    </row>
    <row r="301" spans="1:7" ht="38.25">
      <c r="A301" s="70"/>
      <c r="B301" s="85">
        <v>85214</v>
      </c>
      <c r="C301" s="35" t="s">
        <v>57</v>
      </c>
      <c r="D301" s="23">
        <f>SUM(D303)</f>
        <v>70090</v>
      </c>
      <c r="E301" s="23">
        <f>SUM(E303)</f>
        <v>78300</v>
      </c>
      <c r="F301" s="23">
        <v>68728</v>
      </c>
      <c r="G301" s="12">
        <f>F301/E301*100</f>
        <v>87.77522349936143</v>
      </c>
    </row>
    <row r="302" spans="1:7" ht="12.75">
      <c r="A302" s="70"/>
      <c r="B302" s="85"/>
      <c r="C302" s="10" t="s">
        <v>22</v>
      </c>
      <c r="D302" s="11"/>
      <c r="E302" s="11"/>
      <c r="F302" s="11"/>
      <c r="G302" s="17"/>
    </row>
    <row r="303" spans="1:7" ht="12.75">
      <c r="A303" s="70"/>
      <c r="B303" s="85"/>
      <c r="C303" s="10" t="s">
        <v>27</v>
      </c>
      <c r="D303" s="11">
        <v>70090</v>
      </c>
      <c r="E303" s="11">
        <v>78300</v>
      </c>
      <c r="F303" s="11">
        <v>68728</v>
      </c>
      <c r="G303" s="12">
        <f>F303/E303*100</f>
        <v>87.77522349936143</v>
      </c>
    </row>
    <row r="304" spans="1:7" ht="13.5" thickBot="1">
      <c r="A304" s="112" t="s">
        <v>18</v>
      </c>
      <c r="B304" s="111"/>
      <c r="C304" s="111"/>
      <c r="D304" s="55">
        <f>SUM(D252+D256+D264+D270+D289)</f>
        <v>883975</v>
      </c>
      <c r="E304" s="55">
        <f>SUM(E252+E256+E264+E270+E289)</f>
        <v>1275174</v>
      </c>
      <c r="F304" s="55">
        <f>SUM(F252+F256+F264+F270+F289)</f>
        <v>1229940</v>
      </c>
      <c r="G304" s="58">
        <f>F304/E304*100</f>
        <v>96.45271939358864</v>
      </c>
    </row>
    <row r="305" spans="1:7" ht="13.5" thickBot="1">
      <c r="A305" s="70"/>
      <c r="B305" s="70"/>
      <c r="C305" s="70"/>
      <c r="D305" s="59"/>
      <c r="E305" s="59"/>
      <c r="F305" s="59"/>
      <c r="G305" s="60"/>
    </row>
    <row r="306" spans="1:7" ht="13.5" thickBot="1">
      <c r="A306" s="113" t="s">
        <v>74</v>
      </c>
      <c r="B306" s="114"/>
      <c r="C306" s="114"/>
      <c r="D306" s="39">
        <f>SUM(D250+D304)</f>
        <v>12808700</v>
      </c>
      <c r="E306" s="39">
        <f>SUM(E250+E304)</f>
        <v>18583051</v>
      </c>
      <c r="F306" s="40">
        <f>SUM(F250+F304)</f>
        <v>17708512</v>
      </c>
      <c r="G306" s="41">
        <f>F306/E306*100</f>
        <v>95.2938890389958</v>
      </c>
    </row>
    <row r="307" spans="1:7" ht="12.75">
      <c r="A307" s="76"/>
      <c r="B307" s="76"/>
      <c r="C307" s="76"/>
      <c r="D307" s="7"/>
      <c r="E307" s="7"/>
      <c r="F307" s="7"/>
      <c r="G307" s="13"/>
    </row>
    <row r="308" spans="1:7" ht="12.75">
      <c r="A308" s="80" t="s">
        <v>75</v>
      </c>
      <c r="B308" s="80"/>
      <c r="C308" s="80"/>
      <c r="D308" s="16"/>
      <c r="E308" s="16"/>
      <c r="F308" s="16"/>
      <c r="G308" s="15"/>
    </row>
    <row r="309" spans="1:7" ht="12.75">
      <c r="A309" s="80" t="s">
        <v>76</v>
      </c>
      <c r="B309" s="80"/>
      <c r="C309" s="80"/>
      <c r="D309" s="16">
        <f>SUMIF(C10:C303,"=a) wydatki bieżące",D10:D303)</f>
        <v>10654387</v>
      </c>
      <c r="E309" s="16">
        <f>SUMIF(C10:C303,"=a) wydatki bieżące",E10:E303)</f>
        <v>12599110</v>
      </c>
      <c r="F309" s="16">
        <f>SUMIF(C10:C303,"=a) wydatki bieżące",F10:F304)</f>
        <v>12014948</v>
      </c>
      <c r="G309" s="17">
        <f>F309/E309*100</f>
        <v>95.36346614959311</v>
      </c>
    </row>
    <row r="310" spans="1:7" ht="12.75">
      <c r="A310" s="80" t="s">
        <v>22</v>
      </c>
      <c r="B310" s="80"/>
      <c r="C310" s="80"/>
      <c r="D310" s="16"/>
      <c r="E310" s="16"/>
      <c r="F310" s="16"/>
      <c r="G310" s="15"/>
    </row>
    <row r="311" spans="1:7" ht="12.75">
      <c r="A311" s="115" t="s">
        <v>77</v>
      </c>
      <c r="B311" s="115"/>
      <c r="C311" s="115"/>
      <c r="D311" s="16">
        <f>SUMIF(C9:C304,"=wynagrodzenia i pochodne od wynagrodzeń",D9:D304)</f>
        <v>5786148</v>
      </c>
      <c r="E311" s="16">
        <f>SUMIF(C11:C304,"=wynagrodzenia i pochodne od wynagrodzeń",E11:E304)</f>
        <v>6124461</v>
      </c>
      <c r="F311" s="16">
        <f>SUMIF(C11:C304,"=wynagrodzenia i pochodne od wynagrodzeń",F11:F304)</f>
        <v>5976947</v>
      </c>
      <c r="G311" s="17">
        <f>F311/E311*100</f>
        <v>97.59139620613144</v>
      </c>
    </row>
    <row r="312" spans="1:7" ht="12.75">
      <c r="A312" s="96" t="s">
        <v>78</v>
      </c>
      <c r="B312" s="116"/>
      <c r="C312" s="117"/>
      <c r="D312" s="11">
        <v>50000</v>
      </c>
      <c r="E312" s="11">
        <v>50000</v>
      </c>
      <c r="F312" s="11">
        <v>45781</v>
      </c>
      <c r="G312" s="17">
        <f>F312/E312*100</f>
        <v>91.562</v>
      </c>
    </row>
    <row r="313" spans="1:7" ht="12.75">
      <c r="A313" s="118" t="s">
        <v>79</v>
      </c>
      <c r="B313" s="119"/>
      <c r="C313" s="120"/>
      <c r="D313" s="16">
        <f>SUMIF(C10:C303,"=dotacje z budżetu",D10:D303)</f>
        <v>985000</v>
      </c>
      <c r="E313" s="16">
        <f>SUMIF(C10:C303,"=dotacje z budżetu",E10:E303)</f>
        <v>1028800</v>
      </c>
      <c r="F313" s="16">
        <f>SUMIF(C10:C303,"=dotacje z budżetu",F10:F303)</f>
        <v>1028800</v>
      </c>
      <c r="G313" s="17">
        <f>F313/E313*100</f>
        <v>100</v>
      </c>
    </row>
    <row r="314" spans="1:7" ht="12.75">
      <c r="A314" s="79" t="s">
        <v>34</v>
      </c>
      <c r="B314" s="121"/>
      <c r="C314" s="121"/>
      <c r="D314" s="16">
        <f>SUMIF(C10:C303,"=b) wydatki majątkowe",D10:D303)</f>
        <v>2154313</v>
      </c>
      <c r="E314" s="16">
        <f>SUMIF(C10:C303,"=b) wydatki majątkowe",E10:E303)</f>
        <v>5983941</v>
      </c>
      <c r="F314" s="16">
        <f>SUMIF(C10:C303,"=b) wydatki majątkowe",F10:F303)</f>
        <v>5693564</v>
      </c>
      <c r="G314" s="17">
        <f>F314/E314*100</f>
        <v>95.14739533695268</v>
      </c>
    </row>
    <row r="315" spans="1:7" ht="12.75">
      <c r="A315" s="77" t="s">
        <v>80</v>
      </c>
      <c r="B315" s="77"/>
      <c r="C315" s="77"/>
      <c r="D315" s="20"/>
      <c r="E315" s="20"/>
      <c r="F315" s="20"/>
      <c r="G315" s="20"/>
    </row>
    <row r="316" spans="1:7" ht="12.75">
      <c r="A316" s="77" t="s">
        <v>81</v>
      </c>
      <c r="B316" s="77"/>
      <c r="C316" s="77"/>
      <c r="D316" s="61">
        <v>385000</v>
      </c>
      <c r="E316" s="61">
        <v>385000</v>
      </c>
      <c r="F316" s="61">
        <v>385000</v>
      </c>
      <c r="G316" s="17">
        <f>F316/E316*100</f>
        <v>100</v>
      </c>
    </row>
    <row r="317" spans="1:7" ht="12.75">
      <c r="A317" s="77" t="s">
        <v>23</v>
      </c>
      <c r="B317" s="77"/>
      <c r="C317" s="77"/>
      <c r="D317" s="61">
        <f>SUM(D306+D316)</f>
        <v>13193700</v>
      </c>
      <c r="E317" s="61">
        <f>SUM(E306+E316)</f>
        <v>18968051</v>
      </c>
      <c r="F317" s="61">
        <f>SUM(F306+F316)</f>
        <v>18093512</v>
      </c>
      <c r="G317" s="17">
        <f>F317/E317*100</f>
        <v>95.38941033003339</v>
      </c>
    </row>
  </sheetData>
  <mergeCells count="115">
    <mergeCell ref="A316:C316"/>
    <mergeCell ref="A317:C317"/>
    <mergeCell ref="A312:C312"/>
    <mergeCell ref="A313:C313"/>
    <mergeCell ref="A314:C314"/>
    <mergeCell ref="A315:C315"/>
    <mergeCell ref="A308:C308"/>
    <mergeCell ref="A309:C309"/>
    <mergeCell ref="A310:C310"/>
    <mergeCell ref="A311:C311"/>
    <mergeCell ref="A304:C304"/>
    <mergeCell ref="A305:C305"/>
    <mergeCell ref="A306:C306"/>
    <mergeCell ref="A307:C307"/>
    <mergeCell ref="A290:A295"/>
    <mergeCell ref="B290:B295"/>
    <mergeCell ref="A296:A303"/>
    <mergeCell ref="B296:B300"/>
    <mergeCell ref="B301:B303"/>
    <mergeCell ref="B279:B283"/>
    <mergeCell ref="B270:B273"/>
    <mergeCell ref="C270:C273"/>
    <mergeCell ref="D270:D273"/>
    <mergeCell ref="E270:E273"/>
    <mergeCell ref="F270:F273"/>
    <mergeCell ref="G270:G273"/>
    <mergeCell ref="B274:B278"/>
    <mergeCell ref="A253:A255"/>
    <mergeCell ref="B253:B255"/>
    <mergeCell ref="A257:A261"/>
    <mergeCell ref="A265:A269"/>
    <mergeCell ref="B257:B261"/>
    <mergeCell ref="B245:B249"/>
    <mergeCell ref="A250:C250"/>
    <mergeCell ref="A251:G251"/>
    <mergeCell ref="A242:A249"/>
    <mergeCell ref="B242:B244"/>
    <mergeCell ref="A227:A240"/>
    <mergeCell ref="B227:B230"/>
    <mergeCell ref="B231:B235"/>
    <mergeCell ref="B236:B240"/>
    <mergeCell ref="A192:A205"/>
    <mergeCell ref="B192:B196"/>
    <mergeCell ref="B203:B205"/>
    <mergeCell ref="A210:A225"/>
    <mergeCell ref="B210:B212"/>
    <mergeCell ref="B213:B215"/>
    <mergeCell ref="B216:B218"/>
    <mergeCell ref="B219:B221"/>
    <mergeCell ref="B223:B225"/>
    <mergeCell ref="B197:B199"/>
    <mergeCell ref="B188:B190"/>
    <mergeCell ref="A160:A170"/>
    <mergeCell ref="B168:B170"/>
    <mergeCell ref="A172:A190"/>
    <mergeCell ref="B172:B176"/>
    <mergeCell ref="B162:B166"/>
    <mergeCell ref="B177:B179"/>
    <mergeCell ref="B180:B182"/>
    <mergeCell ref="B183:B187"/>
    <mergeCell ref="A120:A158"/>
    <mergeCell ref="B120:B125"/>
    <mergeCell ref="B135:B140"/>
    <mergeCell ref="B141:B143"/>
    <mergeCell ref="B144:B148"/>
    <mergeCell ref="B150:B152"/>
    <mergeCell ref="B153:B155"/>
    <mergeCell ref="B156:B158"/>
    <mergeCell ref="B130:B134"/>
    <mergeCell ref="B72:B74"/>
    <mergeCell ref="B75:B80"/>
    <mergeCell ref="A89:A104"/>
    <mergeCell ref="B90:B92"/>
    <mergeCell ref="B98:B104"/>
    <mergeCell ref="B93:B97"/>
    <mergeCell ref="A67:A87"/>
    <mergeCell ref="B86:B87"/>
    <mergeCell ref="B67:B71"/>
    <mergeCell ref="A45:A53"/>
    <mergeCell ref="B45:B49"/>
    <mergeCell ref="B50:B53"/>
    <mergeCell ref="A55:A65"/>
    <mergeCell ref="B63:B65"/>
    <mergeCell ref="B55:B57"/>
    <mergeCell ref="B58:B62"/>
    <mergeCell ref="B36:B38"/>
    <mergeCell ref="B40:B43"/>
    <mergeCell ref="A22:A43"/>
    <mergeCell ref="B22:B25"/>
    <mergeCell ref="B26:B29"/>
    <mergeCell ref="G8:G9"/>
    <mergeCell ref="B15:B17"/>
    <mergeCell ref="B18:B20"/>
    <mergeCell ref="A12:A20"/>
    <mergeCell ref="B12:B14"/>
    <mergeCell ref="B113:B114"/>
    <mergeCell ref="A116:A118"/>
    <mergeCell ref="E2:F2"/>
    <mergeCell ref="A8:A9"/>
    <mergeCell ref="B8:B9"/>
    <mergeCell ref="C8:C9"/>
    <mergeCell ref="D8:D9"/>
    <mergeCell ref="E8:E9"/>
    <mergeCell ref="F8:F9"/>
    <mergeCell ref="B30:B35"/>
    <mergeCell ref="B116:B118"/>
    <mergeCell ref="B81:B85"/>
    <mergeCell ref="D1:G1"/>
    <mergeCell ref="A270:A288"/>
    <mergeCell ref="B284:B288"/>
    <mergeCell ref="B126:B129"/>
    <mergeCell ref="A105:A111"/>
    <mergeCell ref="B106:B111"/>
    <mergeCell ref="B265:B269"/>
    <mergeCell ref="A113:A114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Footer>&amp;R6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2006-05-04T08:56:25Z</cp:lastPrinted>
  <dcterms:created xsi:type="dcterms:W3CDTF">2003-03-07T06:41:02Z</dcterms:created>
  <dcterms:modified xsi:type="dcterms:W3CDTF">2006-05-04T08:57:52Z</dcterms:modified>
  <cp:category/>
  <cp:version/>
  <cp:contentType/>
  <cp:contentStatus/>
</cp:coreProperties>
</file>